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teriais Escolares\"/>
    </mc:Choice>
  </mc:AlternateContent>
  <bookViews>
    <workbookView xWindow="0" yWindow="0" windowWidth="20490" windowHeight="7620" activeTab="1"/>
  </bookViews>
  <sheets>
    <sheet name="Pesquisa 2021" sheetId="1" r:id="rId1"/>
    <sheet name="Comparativo 2020 - 2021" sheetId="2" r:id="rId2"/>
  </sheets>
  <calcPr calcId="152511"/>
</workbook>
</file>

<file path=xl/calcChain.xml><?xml version="1.0" encoding="utf-8"?>
<calcChain xmlns="http://schemas.openxmlformats.org/spreadsheetml/2006/main">
  <c r="F63" i="1" l="1"/>
  <c r="P66" i="2"/>
  <c r="N66" i="2"/>
  <c r="F63" i="2"/>
  <c r="O66" i="2"/>
  <c r="F64" i="2"/>
  <c r="I64" i="1" l="1"/>
  <c r="H64" i="1"/>
  <c r="G64" i="1"/>
  <c r="F6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4" i="1"/>
  <c r="P13" i="2"/>
  <c r="O28" i="2"/>
  <c r="O20" i="2"/>
  <c r="N15" i="2"/>
  <c r="N5" i="2"/>
  <c r="N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4" i="2"/>
  <c r="N6" i="2"/>
  <c r="N7" i="2"/>
  <c r="N8" i="2"/>
  <c r="N9" i="2"/>
  <c r="N10" i="2"/>
  <c r="N11" i="2"/>
  <c r="N12" i="2"/>
  <c r="N13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G64" i="2" l="1"/>
  <c r="H64" i="2"/>
  <c r="M64" i="2"/>
  <c r="L64" i="2"/>
  <c r="I64" i="2"/>
  <c r="J64" i="2"/>
  <c r="K64" i="2"/>
  <c r="J63" i="2" l="1"/>
  <c r="L63" i="2"/>
  <c r="M63" i="2"/>
  <c r="M12" i="1"/>
  <c r="N11" i="1" s="1"/>
  <c r="M24" i="1"/>
  <c r="N23" i="1" s="1"/>
  <c r="M31" i="1"/>
  <c r="M32" i="1"/>
  <c r="M34" i="1"/>
  <c r="M47" i="1"/>
  <c r="M48" i="1"/>
  <c r="M52" i="1"/>
  <c r="M56" i="1"/>
  <c r="M59" i="1"/>
  <c r="N14" i="1"/>
  <c r="N17" i="1"/>
  <c r="N20" i="1"/>
  <c r="N27" i="1"/>
  <c r="N30" i="1"/>
  <c r="I63" i="2"/>
  <c r="K63" i="2"/>
  <c r="G63" i="2"/>
  <c r="H63" i="2"/>
  <c r="M5" i="1"/>
  <c r="N4" i="1" s="1"/>
  <c r="M9" i="1"/>
  <c r="N7" i="1" s="1"/>
  <c r="M13" i="1"/>
  <c r="N12" i="1" s="1"/>
  <c r="M18" i="1"/>
  <c r="M21" i="1"/>
  <c r="M35" i="1"/>
  <c r="M37" i="1"/>
  <c r="M45" i="1"/>
  <c r="M49" i="1"/>
  <c r="H63" i="1"/>
  <c r="I63" i="1"/>
  <c r="G63" i="1"/>
  <c r="N63" i="1"/>
  <c r="M36" i="1" l="1"/>
  <c r="M39" i="1"/>
  <c r="M15" i="1"/>
  <c r="M58" i="1"/>
  <c r="M42" i="1"/>
  <c r="M14" i="1"/>
  <c r="N13" i="1" s="1"/>
  <c r="M51" i="1"/>
  <c r="M60" i="1"/>
  <c r="J66" i="1"/>
  <c r="M23" i="1"/>
  <c r="N22" i="1" s="1"/>
  <c r="M19" i="1"/>
  <c r="N18" i="1" s="1"/>
  <c r="M11" i="1"/>
  <c r="N10" i="1" s="1"/>
  <c r="M43" i="1"/>
  <c r="M54" i="1"/>
  <c r="M50" i="1"/>
  <c r="M46" i="1"/>
  <c r="M38" i="1"/>
  <c r="M26" i="1"/>
  <c r="N25" i="1" s="1"/>
  <c r="M10" i="1"/>
  <c r="N9" i="1" s="1"/>
  <c r="M55" i="1"/>
  <c r="M27" i="1"/>
  <c r="N26" i="1" s="1"/>
  <c r="M61" i="1"/>
  <c r="M57" i="1"/>
  <c r="M41" i="1"/>
  <c r="M33" i="1"/>
  <c r="M29" i="1"/>
  <c r="N28" i="1" s="1"/>
  <c r="M25" i="1"/>
  <c r="N24" i="1" s="1"/>
  <c r="M30" i="1"/>
  <c r="N29" i="1" s="1"/>
  <c r="M62" i="1"/>
  <c r="M53" i="1"/>
  <c r="M22" i="1"/>
  <c r="N21" i="1" s="1"/>
  <c r="M6" i="1"/>
  <c r="N5" i="1" s="1"/>
  <c r="K66" i="1"/>
  <c r="M44" i="1"/>
  <c r="M40" i="1"/>
  <c r="M28" i="1"/>
  <c r="M17" i="1"/>
  <c r="N16" i="1" s="1"/>
  <c r="M7" i="1"/>
  <c r="N6" i="1" s="1"/>
  <c r="M20" i="1"/>
  <c r="N19" i="1" s="1"/>
  <c r="M16" i="1"/>
  <c r="N15" i="1" s="1"/>
  <c r="M8" i="1"/>
  <c r="M4" i="1"/>
  <c r="P4" i="2"/>
  <c r="P62" i="2"/>
  <c r="L66" i="1"/>
  <c r="M66" i="1" s="1"/>
  <c r="P22" i="2"/>
  <c r="P53" i="2"/>
  <c r="P45" i="2"/>
  <c r="P21" i="2"/>
  <c r="P58" i="2"/>
  <c r="P50" i="2"/>
  <c r="P42" i="2"/>
  <c r="P34" i="2"/>
  <c r="P30" i="2"/>
  <c r="P18" i="2"/>
  <c r="P14" i="2"/>
  <c r="P6" i="2"/>
  <c r="P61" i="2"/>
  <c r="P57" i="2"/>
  <c r="P49" i="2"/>
  <c r="P41" i="2"/>
  <c r="P37" i="2"/>
  <c r="P33" i="2"/>
  <c r="P29" i="2"/>
  <c r="P25" i="2"/>
  <c r="P17" i="2"/>
  <c r="P9" i="2"/>
  <c r="P5" i="2"/>
  <c r="P52" i="2"/>
  <c r="P48" i="2"/>
  <c r="P44" i="2"/>
  <c r="P40" i="2"/>
  <c r="P36" i="2"/>
  <c r="P32" i="2"/>
  <c r="P28" i="2"/>
  <c r="P24" i="2"/>
  <c r="P16" i="2"/>
  <c r="P12" i="2"/>
  <c r="P8" i="2"/>
  <c r="P27" i="2"/>
  <c r="P26" i="2"/>
  <c r="P60" i="2"/>
  <c r="P55" i="2"/>
  <c r="P51" i="2"/>
  <c r="P39" i="2"/>
  <c r="P35" i="2"/>
  <c r="P15" i="2"/>
  <c r="P56" i="2"/>
  <c r="P20" i="2"/>
  <c r="P59" i="2"/>
  <c r="P47" i="2"/>
  <c r="P43" i="2"/>
  <c r="P31" i="2"/>
  <c r="P23" i="2"/>
  <c r="P19" i="2"/>
  <c r="P11" i="2"/>
  <c r="P7" i="2"/>
  <c r="P54" i="2"/>
  <c r="P46" i="2"/>
  <c r="P38" i="2"/>
  <c r="P10" i="2"/>
</calcChain>
</file>

<file path=xl/sharedStrings.xml><?xml version="1.0" encoding="utf-8"?>
<sst xmlns="http://schemas.openxmlformats.org/spreadsheetml/2006/main" count="447" uniqueCount="90">
  <si>
    <t>VARIAÇ.</t>
  </si>
  <si>
    <t>PRODUTOS</t>
  </si>
  <si>
    <t>UNID/EMB</t>
  </si>
  <si>
    <t>MAIOR PÇ.</t>
  </si>
  <si>
    <t>VAR.MENOR</t>
  </si>
  <si>
    <t>SUB TOTAL</t>
  </si>
  <si>
    <t>Nº DE PRODUTOS NÃO ENCONTRADOS</t>
  </si>
  <si>
    <t>BAIRROS</t>
  </si>
  <si>
    <t>VALORES SUJEITOS A ALTERAÇÃO</t>
  </si>
  <si>
    <t>P. PAPELBRINQ</t>
  </si>
  <si>
    <t>MARCA</t>
  </si>
  <si>
    <t>Apontador plástico c/ furo e depósito</t>
  </si>
  <si>
    <t>Menor Preço</t>
  </si>
  <si>
    <t>Unid.</t>
  </si>
  <si>
    <t>Faber Castel</t>
  </si>
  <si>
    <t>Bolsinha p/ lápis</t>
  </si>
  <si>
    <t>Brocal</t>
  </si>
  <si>
    <t>Giz de Cera</t>
  </si>
  <si>
    <t>Cx. 12</t>
  </si>
  <si>
    <t>Borracha branca</t>
  </si>
  <si>
    <t>Caneta Hidrocor - Pequena</t>
  </si>
  <si>
    <t>Lápis Preto nº. 02 - Primeira Linha</t>
  </si>
  <si>
    <t>Lápis de Cor - Grande</t>
  </si>
  <si>
    <t>Cx. 24</t>
  </si>
  <si>
    <t>Cola Branca 40 Grs.</t>
  </si>
  <si>
    <t>Cola Branca 90 Grs.</t>
  </si>
  <si>
    <t>Corretivo Líquido - 18Ml</t>
  </si>
  <si>
    <t>Régua de plástico 30 cm</t>
  </si>
  <si>
    <t>Esquadro de plástico - 20cm</t>
  </si>
  <si>
    <t>Estojo de cola colorida</t>
  </si>
  <si>
    <t>Estojo de Tinta Guache</t>
  </si>
  <si>
    <t>Compasso</t>
  </si>
  <si>
    <t>Fita Crepe</t>
  </si>
  <si>
    <t>Gliters</t>
  </si>
  <si>
    <t>Jogo de Canetinhas hidrográficas</t>
  </si>
  <si>
    <t>Jogo c/ 12</t>
  </si>
  <si>
    <t>Tinta p/ tecido</t>
  </si>
  <si>
    <t>Tesoura Ponta redonda</t>
  </si>
  <si>
    <t>Tabuada</t>
  </si>
  <si>
    <t>Mini Dicionário</t>
  </si>
  <si>
    <t>Unid. Pacote</t>
  </si>
  <si>
    <t>Papel Cartão</t>
  </si>
  <si>
    <t>Lapiseira 5mm</t>
  </si>
  <si>
    <t>Grafite 5mm</t>
  </si>
  <si>
    <t>Massa p/ Modelar</t>
  </si>
  <si>
    <t>Bloco p/ fichário c/ 4 furos</t>
  </si>
  <si>
    <t>Fichário</t>
  </si>
  <si>
    <t>Cola bastão</t>
  </si>
  <si>
    <t>Pasta Cartolina c/ elástico</t>
  </si>
  <si>
    <t>Pasta Cartolina s/ elástico</t>
  </si>
  <si>
    <t>Caderno Desenho Espiral - Grande</t>
  </si>
  <si>
    <t>Caderno Capa Dura 1/4 96 fls.</t>
  </si>
  <si>
    <t>Tilibra</t>
  </si>
  <si>
    <t>Caderno Capa Dura 1/4 48 fls.</t>
  </si>
  <si>
    <t>Caderno Espiral Grande 96 fls. 1 Matéria</t>
  </si>
  <si>
    <t>Caderno Universitário Espiral 10 Matérias 200fls.</t>
  </si>
  <si>
    <t>Caderno Capa Dura Espiral 10 Matérias 200fls.</t>
  </si>
  <si>
    <t>Caderno Capa Dura Espiral 12 Matérias 240 fls.</t>
  </si>
  <si>
    <t>Caderno Capa Dura Espiral 16 Matérias 320 fls.</t>
  </si>
  <si>
    <t>SOMA DO MAIOR E MENOR PREÇO ENCONTRADO - VARIAÇÃO</t>
  </si>
  <si>
    <t>Transferidor 180°</t>
  </si>
  <si>
    <t>P. CASTELO FORTE</t>
  </si>
  <si>
    <t>CENTRO</t>
  </si>
  <si>
    <t>PQ. BANDEIRANTES</t>
  </si>
  <si>
    <t>NT</t>
  </si>
  <si>
    <t>PQ.BANDEIRANTES</t>
  </si>
  <si>
    <t>Cx. 6x1</t>
  </si>
  <si>
    <t>Cx. 12x1</t>
  </si>
  <si>
    <t>Unid. 96 fls</t>
  </si>
  <si>
    <t>Caderno Brochurão 80 fls</t>
  </si>
  <si>
    <t>Caderno Capa Dura 15 Matérias 300 fls.</t>
  </si>
  <si>
    <t>Caderno Capa Dura Oficio Gde 48 fls.</t>
  </si>
  <si>
    <t>Caderno Capa Dura Oficio Gde 96 fls.</t>
  </si>
  <si>
    <t>A. PORTINARI</t>
  </si>
  <si>
    <t>L. BANDEIRANTE</t>
  </si>
  <si>
    <t>TOTAL DE PRODUTOS PESQUISADOS: 59</t>
  </si>
  <si>
    <t>FONTE: PROCON RIO VERDE-GO</t>
  </si>
  <si>
    <t xml:space="preserve">JD. GOIAS </t>
  </si>
  <si>
    <t>Papel A4 - 210 x 297mm</t>
  </si>
  <si>
    <t>Papel Chamequinho</t>
  </si>
  <si>
    <t>Nº DE PRODUTOS NÃO ENCONTRADOS -</t>
  </si>
  <si>
    <t>DATA DA PESQUISA: 05/01/2021</t>
  </si>
  <si>
    <t>Preço Médio 2020</t>
  </si>
  <si>
    <t>Preço Médio 2021</t>
  </si>
  <si>
    <t>Aumento entre 2020/2021 (%)</t>
  </si>
  <si>
    <t>Gestor de Pesquisa: Pablo Carvalho</t>
  </si>
  <si>
    <t>PREÇO MÉDIO 2021</t>
  </si>
  <si>
    <t>MENOR PREÇO</t>
  </si>
  <si>
    <t>MAIOR PREÇO</t>
  </si>
  <si>
    <t>PESQUISA DE PREÇO  DE MATERIAIS ESCOLARES - JANEIRO/2021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</si>
</sst>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&quot;R$&quot;\ #,##0.00"/>
    <numFmt numFmtId="168" formatCode="_-[$R$-416]\ * #,##0.00_-;\-[$R$-416]\ * #,##0.00_-;_-[$R$-416]\ 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20"/>
      <color indexed="18"/>
      <name val="Arial"/>
      <family val="2"/>
    </font>
    <font>
      <b/>
      <sz val="14"/>
      <color indexed="2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80"/>
      <name val="Arial"/>
      <family val="2"/>
    </font>
    <font>
      <b/>
      <sz val="11"/>
      <color rgb="FF00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6"/>
      <color rgb="FF0000FF"/>
      <name val="Arial"/>
      <family val="2"/>
    </font>
    <font>
      <b/>
      <sz val="28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14999847407452621"/>
        <bgColor rgb="FF000000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Protection="1"/>
    <xf numFmtId="0" fontId="11" fillId="2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0" borderId="0" xfId="0" applyFont="1" applyProtection="1"/>
    <xf numFmtId="0" fontId="2" fillId="0" borderId="5" xfId="0" applyFont="1" applyBorder="1" applyAlignment="1" applyProtection="1">
      <alignment horizontal="center"/>
    </xf>
    <xf numFmtId="10" fontId="6" fillId="0" borderId="5" xfId="0" applyNumberFormat="1" applyFont="1" applyBorder="1" applyProtection="1"/>
    <xf numFmtId="164" fontId="8" fillId="0" borderId="1" xfId="1" applyFont="1" applyBorder="1" applyAlignment="1" applyProtection="1">
      <alignment horizontal="left" indent="2"/>
    </xf>
    <xf numFmtId="0" fontId="2" fillId="0" borderId="3" xfId="0" applyFont="1" applyBorder="1" applyProtection="1"/>
    <xf numFmtId="0" fontId="2" fillId="0" borderId="6" xfId="0" applyFont="1" applyBorder="1" applyProtection="1"/>
    <xf numFmtId="0" fontId="2" fillId="0" borderId="3" xfId="0" applyFont="1" applyBorder="1" applyAlignment="1" applyProtection="1">
      <alignment horizontal="right"/>
    </xf>
    <xf numFmtId="0" fontId="8" fillId="0" borderId="7" xfId="0" applyFont="1" applyBorder="1" applyProtection="1"/>
    <xf numFmtId="0" fontId="2" fillId="0" borderId="8" xfId="0" applyFont="1" applyBorder="1" applyAlignment="1" applyProtection="1">
      <alignment horizontal="right"/>
    </xf>
    <xf numFmtId="0" fontId="2" fillId="0" borderId="9" xfId="0" applyFont="1" applyBorder="1" applyProtection="1"/>
    <xf numFmtId="0" fontId="0" fillId="0" borderId="9" xfId="0" applyBorder="1" applyProtection="1"/>
    <xf numFmtId="0" fontId="8" fillId="4" borderId="8" xfId="0" applyFont="1" applyFill="1" applyBorder="1" applyAlignment="1" applyProtection="1"/>
    <xf numFmtId="0" fontId="8" fillId="4" borderId="3" xfId="0" applyFont="1" applyFill="1" applyBorder="1" applyAlignment="1" applyProtection="1"/>
    <xf numFmtId="0" fontId="8" fillId="4" borderId="5" xfId="0" applyFont="1" applyFill="1" applyBorder="1" applyAlignment="1" applyProtection="1"/>
    <xf numFmtId="10" fontId="7" fillId="2" borderId="3" xfId="0" applyNumberFormat="1" applyFont="1" applyFill="1" applyBorder="1" applyProtection="1"/>
    <xf numFmtId="10" fontId="7" fillId="2" borderId="0" xfId="0" applyNumberFormat="1" applyFont="1" applyFill="1" applyBorder="1" applyProtection="1"/>
    <xf numFmtId="0" fontId="8" fillId="2" borderId="11" xfId="0" applyFont="1" applyFill="1" applyBorder="1" applyAlignment="1" applyProtection="1">
      <alignment horizontal="left"/>
    </xf>
    <xf numFmtId="0" fontId="8" fillId="2" borderId="12" xfId="0" applyFont="1" applyFill="1" applyBorder="1" applyAlignment="1" applyProtection="1">
      <alignment horizontal="left"/>
    </xf>
    <xf numFmtId="166" fontId="14" fillId="2" borderId="2" xfId="3" applyNumberFormat="1" applyFont="1" applyFill="1" applyBorder="1" applyProtection="1"/>
    <xf numFmtId="0" fontId="14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0" fillId="0" borderId="16" xfId="0" applyBorder="1" applyProtection="1"/>
    <xf numFmtId="0" fontId="0" fillId="0" borderId="17" xfId="0" applyBorder="1" applyProtection="1"/>
    <xf numFmtId="0" fontId="9" fillId="0" borderId="7" xfId="0" applyFont="1" applyBorder="1" applyProtection="1"/>
    <xf numFmtId="0" fontId="8" fillId="4" borderId="16" xfId="0" applyFont="1" applyFill="1" applyBorder="1" applyAlignment="1" applyProtection="1"/>
    <xf numFmtId="0" fontId="8" fillId="4" borderId="18" xfId="0" applyFont="1" applyFill="1" applyBorder="1" applyAlignment="1" applyProtection="1"/>
    <xf numFmtId="0" fontId="8" fillId="4" borderId="8" xfId="0" applyFont="1" applyFill="1" applyBorder="1" applyAlignment="1" applyProtection="1">
      <alignment horizontal="right"/>
    </xf>
    <xf numFmtId="0" fontId="8" fillId="4" borderId="3" xfId="0" applyFont="1" applyFill="1" applyBorder="1" applyAlignment="1" applyProtection="1">
      <alignment horizontal="right"/>
    </xf>
    <xf numFmtId="0" fontId="8" fillId="0" borderId="5" xfId="0" applyFont="1" applyBorder="1" applyProtection="1"/>
    <xf numFmtId="0" fontId="11" fillId="2" borderId="19" xfId="0" applyFont="1" applyFill="1" applyBorder="1" applyAlignment="1" applyProtection="1"/>
    <xf numFmtId="0" fontId="8" fillId="0" borderId="15" xfId="0" applyFont="1" applyBorder="1" applyAlignment="1" applyProtection="1">
      <alignment horizontal="left"/>
    </xf>
    <xf numFmtId="14" fontId="7" fillId="2" borderId="2" xfId="3" applyNumberFormat="1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10" fontId="4" fillId="4" borderId="15" xfId="2" applyNumberFormat="1" applyFont="1" applyFill="1" applyBorder="1" applyAlignment="1" applyProtection="1">
      <alignment horizontal="center"/>
    </xf>
    <xf numFmtId="10" fontId="4" fillId="4" borderId="5" xfId="2" applyNumberFormat="1" applyFont="1" applyFill="1" applyBorder="1" applyAlignment="1" applyProtection="1">
      <alignment horizontal="center"/>
    </xf>
    <xf numFmtId="0" fontId="19" fillId="0" borderId="0" xfId="0" applyFont="1" applyProtection="1"/>
    <xf numFmtId="164" fontId="4" fillId="2" borderId="10" xfId="1" applyFont="1" applyFill="1" applyBorder="1" applyAlignment="1" applyProtection="1">
      <alignment horizontal="right"/>
    </xf>
    <xf numFmtId="164" fontId="8" fillId="5" borderId="15" xfId="1" applyFont="1" applyFill="1" applyBorder="1" applyAlignment="1" applyProtection="1">
      <alignment horizontal="left" indent="2"/>
    </xf>
    <xf numFmtId="164" fontId="10" fillId="5" borderId="5" xfId="1" applyFont="1" applyFill="1" applyBorder="1" applyAlignment="1" applyProtection="1">
      <alignment horizontal="left" indent="2"/>
    </xf>
    <xf numFmtId="164" fontId="9" fillId="5" borderId="5" xfId="1" applyFont="1" applyFill="1" applyBorder="1" applyAlignment="1" applyProtection="1">
      <alignment horizontal="left" indent="2"/>
    </xf>
    <xf numFmtId="0" fontId="0" fillId="0" borderId="0" xfId="0" applyFont="1" applyFill="1" applyBorder="1" applyProtection="1"/>
    <xf numFmtId="0" fontId="4" fillId="0" borderId="0" xfId="0" applyFont="1" applyFill="1" applyBorder="1" applyProtection="1"/>
    <xf numFmtId="0" fontId="18" fillId="6" borderId="1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0" fillId="0" borderId="15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right"/>
    </xf>
    <xf numFmtId="0" fontId="20" fillId="0" borderId="5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right"/>
    </xf>
    <xf numFmtId="0" fontId="20" fillId="0" borderId="5" xfId="0" applyFont="1" applyFill="1" applyBorder="1" applyProtection="1"/>
    <xf numFmtId="0" fontId="20" fillId="7" borderId="5" xfId="0" applyFont="1" applyFill="1" applyBorder="1" applyAlignment="1" applyProtection="1"/>
    <xf numFmtId="0" fontId="20" fillId="7" borderId="8" xfId="0" applyFont="1" applyFill="1" applyBorder="1" applyAlignment="1" applyProtection="1">
      <alignment horizontal="right"/>
    </xf>
    <xf numFmtId="0" fontId="20" fillId="7" borderId="3" xfId="0" applyFont="1" applyFill="1" applyBorder="1" applyAlignment="1" applyProtection="1">
      <alignment horizontal="right"/>
    </xf>
    <xf numFmtId="0" fontId="2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1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" fillId="0" borderId="0" xfId="0" applyFont="1" applyFill="1" applyBorder="1" applyProtection="1"/>
    <xf numFmtId="166" fontId="14" fillId="9" borderId="2" xfId="3" applyNumberFormat="1" applyFont="1" applyFill="1" applyBorder="1" applyProtection="1"/>
    <xf numFmtId="166" fontId="22" fillId="10" borderId="2" xfId="3" applyNumberFormat="1" applyFont="1" applyFill="1" applyBorder="1" applyProtection="1"/>
    <xf numFmtId="10" fontId="23" fillId="7" borderId="15" xfId="2" applyNumberFormat="1" applyFont="1" applyFill="1" applyBorder="1" applyAlignment="1" applyProtection="1">
      <alignment horizontal="center"/>
    </xf>
    <xf numFmtId="10" fontId="23" fillId="7" borderId="5" xfId="2" applyNumberFormat="1" applyFont="1" applyFill="1" applyBorder="1" applyAlignment="1" applyProtection="1">
      <alignment horizontal="center"/>
    </xf>
    <xf numFmtId="164" fontId="23" fillId="9" borderId="5" xfId="1" applyFont="1" applyFill="1" applyBorder="1" applyAlignment="1" applyProtection="1">
      <alignment horizontal="right"/>
    </xf>
    <xf numFmtId="10" fontId="23" fillId="10" borderId="5" xfId="2" applyNumberFormat="1" applyFont="1" applyFill="1" applyBorder="1" applyAlignment="1" applyProtection="1">
      <alignment horizontal="center"/>
    </xf>
    <xf numFmtId="0" fontId="20" fillId="7" borderId="22" xfId="0" applyFont="1" applyFill="1" applyBorder="1" applyAlignment="1" applyProtection="1"/>
    <xf numFmtId="0" fontId="20" fillId="7" borderId="6" xfId="0" applyFont="1" applyFill="1" applyBorder="1" applyAlignment="1" applyProtection="1">
      <alignment horizontal="right"/>
    </xf>
    <xf numFmtId="164" fontId="4" fillId="10" borderId="2" xfId="1" applyFont="1" applyFill="1" applyBorder="1" applyAlignment="1" applyProtection="1">
      <alignment horizontal="right"/>
    </xf>
    <xf numFmtId="164" fontId="4" fillId="10" borderId="19" xfId="1" applyFont="1" applyFill="1" applyBorder="1" applyAlignment="1" applyProtection="1">
      <alignment horizontal="right"/>
    </xf>
    <xf numFmtId="164" fontId="4" fillId="9" borderId="2" xfId="1" applyFont="1" applyFill="1" applyBorder="1" applyAlignment="1" applyProtection="1">
      <alignment horizontal="right"/>
    </xf>
    <xf numFmtId="164" fontId="4" fillId="9" borderId="13" xfId="1" applyFont="1" applyFill="1" applyBorder="1" applyAlignment="1" applyProtection="1">
      <alignment horizontal="right"/>
    </xf>
    <xf numFmtId="166" fontId="14" fillId="9" borderId="13" xfId="3" applyNumberFormat="1" applyFont="1" applyFill="1" applyBorder="1" applyProtection="1"/>
    <xf numFmtId="164" fontId="4" fillId="10" borderId="13" xfId="1" applyFont="1" applyFill="1" applyBorder="1" applyAlignment="1" applyProtection="1">
      <alignment horizontal="right"/>
    </xf>
    <xf numFmtId="2" fontId="4" fillId="0" borderId="37" xfId="0" applyNumberFormat="1" applyFont="1" applyFill="1" applyBorder="1" applyProtection="1"/>
    <xf numFmtId="0" fontId="21" fillId="8" borderId="13" xfId="0" applyFont="1" applyFill="1" applyBorder="1" applyAlignment="1" applyProtection="1"/>
    <xf numFmtId="0" fontId="21" fillId="8" borderId="13" xfId="0" applyFont="1" applyFill="1" applyBorder="1" applyAlignment="1" applyProtection="1">
      <alignment horizontal="center"/>
    </xf>
    <xf numFmtId="0" fontId="18" fillId="6" borderId="14" xfId="0" applyFont="1" applyFill="1" applyBorder="1" applyAlignment="1" applyProtection="1">
      <alignment horizontal="center"/>
    </xf>
    <xf numFmtId="0" fontId="25" fillId="10" borderId="11" xfId="0" applyFont="1" applyFill="1" applyBorder="1" applyAlignment="1" applyProtection="1"/>
    <xf numFmtId="0" fontId="25" fillId="10" borderId="14" xfId="0" applyFont="1" applyFill="1" applyBorder="1" applyAlignment="1" applyProtection="1"/>
    <xf numFmtId="0" fontId="25" fillId="1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4" fillId="0" borderId="21" xfId="0" applyFont="1" applyFill="1" applyBorder="1" applyAlignment="1" applyProtection="1">
      <alignment vertical="center"/>
    </xf>
    <xf numFmtId="0" fontId="0" fillId="0" borderId="43" xfId="0" applyFont="1" applyFill="1" applyBorder="1" applyProtection="1"/>
    <xf numFmtId="0" fontId="0" fillId="0" borderId="28" xfId="0" applyFont="1" applyFill="1" applyBorder="1" applyProtection="1"/>
    <xf numFmtId="0" fontId="0" fillId="0" borderId="0" xfId="0" applyBorder="1"/>
    <xf numFmtId="167" fontId="2" fillId="5" borderId="15" xfId="1" applyNumberFormat="1" applyFont="1" applyFill="1" applyBorder="1" applyAlignment="1" applyProtection="1">
      <alignment horizontal="left" indent="3"/>
    </xf>
    <xf numFmtId="167" fontId="2" fillId="5" borderId="15" xfId="1" applyNumberFormat="1" applyFont="1" applyFill="1" applyBorder="1" applyAlignment="1" applyProtection="1">
      <alignment horizontal="left" indent="2"/>
    </xf>
    <xf numFmtId="167" fontId="24" fillId="7" borderId="15" xfId="1" applyNumberFormat="1" applyFont="1" applyFill="1" applyBorder="1" applyAlignment="1" applyProtection="1">
      <alignment horizontal="left" indent="2"/>
    </xf>
    <xf numFmtId="167" fontId="2" fillId="5" borderId="5" xfId="1" applyNumberFormat="1" applyFont="1" applyFill="1" applyBorder="1" applyAlignment="1" applyProtection="1">
      <alignment horizontal="left" indent="3"/>
    </xf>
    <xf numFmtId="167" fontId="2" fillId="5" borderId="5" xfId="1" applyNumberFormat="1" applyFont="1" applyFill="1" applyBorder="1" applyAlignment="1" applyProtection="1">
      <alignment horizontal="left" indent="2"/>
    </xf>
    <xf numFmtId="167" fontId="2" fillId="5" borderId="22" xfId="1" applyNumberFormat="1" applyFont="1" applyFill="1" applyBorder="1" applyAlignment="1" applyProtection="1">
      <alignment horizontal="left" indent="3"/>
    </xf>
    <xf numFmtId="167" fontId="2" fillId="5" borderId="23" xfId="1" applyNumberFormat="1" applyFont="1" applyFill="1" applyBorder="1" applyAlignment="1" applyProtection="1">
      <alignment horizontal="left" indent="3"/>
    </xf>
    <xf numFmtId="167" fontId="2" fillId="5" borderId="23" xfId="1" applyNumberFormat="1" applyFont="1" applyFill="1" applyBorder="1" applyAlignment="1" applyProtection="1">
      <alignment horizontal="left" indent="2"/>
    </xf>
    <xf numFmtId="167" fontId="2" fillId="0" borderId="15" xfId="1" applyNumberFormat="1" applyFont="1" applyFill="1" applyBorder="1" applyAlignment="1" applyProtection="1">
      <alignment horizontal="left" indent="3"/>
    </xf>
    <xf numFmtId="0" fontId="4" fillId="0" borderId="0" xfId="0" applyFont="1" applyFill="1" applyBorder="1" applyAlignment="1" applyProtection="1">
      <alignment vertical="center"/>
    </xf>
    <xf numFmtId="164" fontId="31" fillId="9" borderId="13" xfId="1" applyFont="1" applyFill="1" applyBorder="1" applyAlignment="1" applyProtection="1">
      <alignment horizontal="center"/>
    </xf>
    <xf numFmtId="10" fontId="31" fillId="9" borderId="13" xfId="2" applyNumberFormat="1" applyFont="1" applyFill="1" applyBorder="1" applyAlignment="1" applyProtection="1">
      <alignment horizontal="center"/>
    </xf>
    <xf numFmtId="168" fontId="9" fillId="5" borderId="5" xfId="1" applyNumberFormat="1" applyFont="1" applyFill="1" applyBorder="1" applyAlignment="1" applyProtection="1">
      <alignment horizontal="left" indent="2"/>
    </xf>
    <xf numFmtId="10" fontId="0" fillId="0" borderId="0" xfId="2" applyNumberFormat="1" applyFont="1" applyProtection="1"/>
    <xf numFmtId="0" fontId="0" fillId="0" borderId="43" xfId="0" applyBorder="1" applyProtection="1"/>
    <xf numFmtId="0" fontId="0" fillId="0" borderId="28" xfId="0" applyBorder="1" applyProtection="1"/>
    <xf numFmtId="0" fontId="2" fillId="0" borderId="16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8" fillId="4" borderId="9" xfId="0" applyFont="1" applyFill="1" applyBorder="1" applyAlignment="1" applyProtection="1"/>
    <xf numFmtId="0" fontId="8" fillId="4" borderId="16" xfId="0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30" fillId="2" borderId="11" xfId="0" applyFont="1" applyFill="1" applyBorder="1" applyAlignment="1" applyProtection="1">
      <alignment horizontal="right"/>
    </xf>
    <xf numFmtId="0" fontId="30" fillId="2" borderId="14" xfId="0" applyFont="1" applyFill="1" applyBorder="1" applyAlignment="1" applyProtection="1">
      <alignment horizontal="right"/>
    </xf>
    <xf numFmtId="0" fontId="30" fillId="2" borderId="12" xfId="0" applyFont="1" applyFill="1" applyBorder="1" applyAlignment="1" applyProtection="1">
      <alignment horizontal="right"/>
    </xf>
    <xf numFmtId="0" fontId="7" fillId="2" borderId="33" xfId="0" applyFont="1" applyFill="1" applyBorder="1" applyAlignment="1" applyProtection="1">
      <alignment horizontal="left"/>
    </xf>
    <xf numFmtId="0" fontId="7" fillId="2" borderId="29" xfId="0" applyFont="1" applyFill="1" applyBorder="1" applyAlignment="1" applyProtection="1">
      <alignment horizontal="left"/>
    </xf>
    <xf numFmtId="0" fontId="7" fillId="2" borderId="34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1" fillId="2" borderId="20" xfId="0" applyFont="1" applyFill="1" applyBorder="1" applyAlignment="1" applyProtection="1"/>
    <xf numFmtId="0" fontId="11" fillId="2" borderId="19" xfId="0" applyFont="1" applyFill="1" applyBorder="1" applyAlignment="1" applyProtection="1"/>
    <xf numFmtId="0" fontId="27" fillId="11" borderId="11" xfId="0" applyFont="1" applyFill="1" applyBorder="1" applyAlignment="1" applyProtection="1">
      <alignment horizontal="center" vertical="center"/>
    </xf>
    <xf numFmtId="0" fontId="27" fillId="11" borderId="14" xfId="0" applyFont="1" applyFill="1" applyBorder="1" applyAlignment="1" applyProtection="1">
      <alignment horizontal="center" vertical="center"/>
    </xf>
    <xf numFmtId="0" fontId="27" fillId="11" borderId="12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left"/>
    </xf>
    <xf numFmtId="0" fontId="3" fillId="2" borderId="31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14" fillId="2" borderId="20" xfId="0" applyFont="1" applyFill="1" applyBorder="1" applyAlignment="1" applyProtection="1">
      <alignment horizontal="left"/>
    </xf>
    <xf numFmtId="0" fontId="14" fillId="2" borderId="21" xfId="0" applyFont="1" applyFill="1" applyBorder="1" applyAlignment="1" applyProtection="1">
      <alignment horizontal="left"/>
    </xf>
    <xf numFmtId="0" fontId="14" fillId="2" borderId="19" xfId="0" applyFont="1" applyFill="1" applyBorder="1" applyAlignment="1" applyProtection="1">
      <alignment horizontal="left"/>
    </xf>
    <xf numFmtId="165" fontId="13" fillId="2" borderId="1" xfId="3" applyFont="1" applyFill="1" applyBorder="1" applyAlignment="1" applyProtection="1">
      <alignment horizontal="center"/>
    </xf>
    <xf numFmtId="165" fontId="13" fillId="2" borderId="0" xfId="3" applyFont="1" applyFill="1" applyBorder="1" applyAlignment="1" applyProtection="1">
      <alignment horizontal="center"/>
    </xf>
    <xf numFmtId="165" fontId="13" fillId="2" borderId="28" xfId="3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17" fillId="2" borderId="2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26" fillId="8" borderId="30" xfId="0" applyFont="1" applyFill="1" applyBorder="1" applyAlignment="1" applyProtection="1">
      <alignment horizontal="left"/>
    </xf>
    <xf numFmtId="0" fontId="26" fillId="8" borderId="31" xfId="0" applyFont="1" applyFill="1" applyBorder="1" applyAlignment="1" applyProtection="1">
      <alignment horizontal="left"/>
    </xf>
    <xf numFmtId="0" fontId="26" fillId="8" borderId="32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1" fillId="8" borderId="38" xfId="0" applyFont="1" applyFill="1" applyBorder="1" applyAlignment="1" applyProtection="1">
      <alignment horizontal="center" vertical="center" wrapText="1"/>
    </xf>
    <xf numFmtId="0" fontId="21" fillId="8" borderId="39" xfId="0" applyFont="1" applyFill="1" applyBorder="1" applyAlignment="1" applyProtection="1">
      <alignment horizontal="center" vertical="center" wrapText="1"/>
    </xf>
    <xf numFmtId="0" fontId="21" fillId="8" borderId="40" xfId="0" applyFont="1" applyFill="1" applyBorder="1" applyAlignment="1" applyProtection="1">
      <alignment horizontal="center" vertical="center" wrapText="1"/>
    </xf>
    <xf numFmtId="0" fontId="21" fillId="8" borderId="26" xfId="0" applyFont="1" applyFill="1" applyBorder="1" applyAlignment="1" applyProtection="1">
      <alignment horizontal="center" vertical="center" wrapText="1"/>
    </xf>
    <xf numFmtId="0" fontId="21" fillId="8" borderId="41" xfId="0" applyFont="1" applyFill="1" applyBorder="1" applyAlignment="1" applyProtection="1">
      <alignment horizontal="center" vertical="center" wrapText="1"/>
    </xf>
    <xf numFmtId="0" fontId="21" fillId="8" borderId="42" xfId="0" applyFont="1" applyFill="1" applyBorder="1" applyAlignment="1" applyProtection="1">
      <alignment horizontal="center" vertical="center" wrapText="1"/>
    </xf>
    <xf numFmtId="0" fontId="21" fillId="8" borderId="20" xfId="0" applyFont="1" applyFill="1" applyBorder="1" applyAlignment="1" applyProtection="1"/>
    <xf numFmtId="0" fontId="21" fillId="8" borderId="19" xfId="0" applyFont="1" applyFill="1" applyBorder="1" applyAlignment="1" applyProtection="1"/>
    <xf numFmtId="0" fontId="18" fillId="6" borderId="11" xfId="0" applyFont="1" applyFill="1" applyBorder="1" applyAlignment="1" applyProtection="1">
      <alignment horizontal="center"/>
    </xf>
    <xf numFmtId="0" fontId="18" fillId="6" borderId="12" xfId="0" applyFont="1" applyFill="1" applyBorder="1" applyAlignment="1" applyProtection="1">
      <alignment horizontal="center"/>
    </xf>
    <xf numFmtId="0" fontId="18" fillId="6" borderId="1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164" fontId="23" fillId="9" borderId="27" xfId="1" applyFont="1" applyFill="1" applyBorder="1" applyAlignment="1" applyProtection="1">
      <alignment horizontal="center"/>
    </xf>
    <xf numFmtId="164" fontId="23" fillId="9" borderId="0" xfId="1" applyFont="1" applyFill="1" applyBorder="1" applyAlignment="1" applyProtection="1">
      <alignment horizontal="center"/>
    </xf>
    <xf numFmtId="164" fontId="23" fillId="9" borderId="7" xfId="1" applyFont="1" applyFill="1" applyBorder="1" applyAlignment="1" applyProtection="1">
      <alignment horizontal="center"/>
    </xf>
    <xf numFmtId="0" fontId="20" fillId="7" borderId="9" xfId="0" applyFont="1" applyFill="1" applyBorder="1" applyAlignment="1" applyProtection="1"/>
    <xf numFmtId="0" fontId="20" fillId="7" borderId="16" xfId="0" applyFont="1" applyFill="1" applyBorder="1" applyAlignment="1" applyProtection="1">
      <alignment horizontal="left"/>
    </xf>
    <xf numFmtId="0" fontId="20" fillId="7" borderId="3" xfId="0" applyFont="1" applyFill="1" applyBorder="1" applyAlignment="1" applyProtection="1">
      <alignment horizontal="left"/>
    </xf>
    <xf numFmtId="0" fontId="28" fillId="10" borderId="11" xfId="0" applyFont="1" applyFill="1" applyBorder="1" applyAlignment="1" applyProtection="1">
      <alignment horizontal="left"/>
    </xf>
    <xf numFmtId="0" fontId="28" fillId="10" borderId="14" xfId="0" applyFont="1" applyFill="1" applyBorder="1" applyAlignment="1" applyProtection="1">
      <alignment horizontal="left"/>
    </xf>
    <xf numFmtId="0" fontId="28" fillId="10" borderId="12" xfId="0" applyFont="1" applyFill="1" applyBorder="1" applyAlignment="1" applyProtection="1">
      <alignment horizontal="left"/>
    </xf>
    <xf numFmtId="0" fontId="25" fillId="10" borderId="11" xfId="0" applyFont="1" applyFill="1" applyBorder="1" applyAlignment="1" applyProtection="1">
      <alignment horizontal="left"/>
    </xf>
    <xf numFmtId="0" fontId="25" fillId="10" borderId="14" xfId="0" applyFont="1" applyFill="1" applyBorder="1" applyAlignment="1" applyProtection="1">
      <alignment horizontal="left"/>
    </xf>
    <xf numFmtId="0" fontId="25" fillId="10" borderId="12" xfId="0" applyFont="1" applyFill="1" applyBorder="1" applyAlignment="1" applyProtection="1">
      <alignment horizontal="left"/>
    </xf>
    <xf numFmtId="0" fontId="22" fillId="10" borderId="11" xfId="0" applyFont="1" applyFill="1" applyBorder="1" applyAlignment="1" applyProtection="1">
      <alignment horizontal="left"/>
    </xf>
    <xf numFmtId="0" fontId="22" fillId="10" borderId="14" xfId="0" applyFont="1" applyFill="1" applyBorder="1" applyAlignment="1" applyProtection="1">
      <alignment horizontal="left"/>
    </xf>
    <xf numFmtId="0" fontId="22" fillId="10" borderId="12" xfId="0" applyFont="1" applyFill="1" applyBorder="1" applyAlignment="1" applyProtection="1">
      <alignment horizontal="left"/>
    </xf>
    <xf numFmtId="0" fontId="20" fillId="7" borderId="9" xfId="0" applyFont="1" applyFill="1" applyBorder="1" applyAlignment="1" applyProtection="1">
      <alignment horizontal="left"/>
    </xf>
    <xf numFmtId="0" fontId="20" fillId="7" borderId="35" xfId="0" applyFont="1" applyFill="1" applyBorder="1" applyAlignment="1" applyProtection="1">
      <alignment horizontal="left"/>
    </xf>
    <xf numFmtId="0" fontId="20" fillId="7" borderId="36" xfId="0" applyFont="1" applyFill="1" applyBorder="1" applyAlignment="1" applyProtection="1">
      <alignment horizontal="left"/>
    </xf>
    <xf numFmtId="0" fontId="20" fillId="0" borderId="16" xfId="0" applyFont="1" applyFill="1" applyBorder="1" applyAlignment="1" applyProtection="1">
      <alignment horizontal="left"/>
    </xf>
    <xf numFmtId="0" fontId="20" fillId="0" borderId="3" xfId="0" applyFont="1" applyFill="1" applyBorder="1" applyAlignment="1" applyProtection="1">
      <alignment horizontal="left"/>
    </xf>
    <xf numFmtId="14" fontId="25" fillId="10" borderId="11" xfId="3" applyNumberFormat="1" applyFont="1" applyFill="1" applyBorder="1" applyAlignment="1" applyProtection="1">
      <alignment horizontal="center"/>
    </xf>
    <xf numFmtId="14" fontId="25" fillId="10" borderId="12" xfId="3" applyNumberFormat="1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90" zoomScaleNormal="90" zoomScaleSheetLayoutView="100" workbookViewId="0">
      <selection activeCell="C97" sqref="C97"/>
    </sheetView>
  </sheetViews>
  <sheetFormatPr defaultRowHeight="12.75" x14ac:dyDescent="0.2"/>
  <cols>
    <col min="1" max="1" width="3.85546875" style="1" customWidth="1"/>
    <col min="2" max="2" width="9.140625" style="1"/>
    <col min="3" max="3" width="39.140625" style="1" customWidth="1"/>
    <col min="4" max="4" width="14.42578125" style="1" customWidth="1"/>
    <col min="5" max="5" width="13.28515625" style="1" customWidth="1"/>
    <col min="6" max="6" width="27.28515625" style="1" customWidth="1"/>
    <col min="7" max="7" width="21.85546875" style="1" customWidth="1"/>
    <col min="8" max="8" width="24.5703125" style="1" bestFit="1" customWidth="1"/>
    <col min="9" max="9" width="22.7109375" style="1" customWidth="1"/>
    <col min="10" max="10" width="18.85546875" style="1" customWidth="1"/>
    <col min="11" max="11" width="18.5703125" style="1" customWidth="1"/>
    <col min="12" max="12" width="17.28515625" style="1" customWidth="1"/>
    <col min="13" max="13" width="18.42578125" style="43" customWidth="1"/>
    <col min="14" max="14" width="9.42578125" style="1" hidden="1" customWidth="1"/>
    <col min="15" max="16" width="0" style="1" hidden="1" customWidth="1"/>
    <col min="17" max="17" width="0.28515625" style="1" hidden="1" customWidth="1"/>
    <col min="18" max="18" width="13.5703125" style="1" bestFit="1" customWidth="1"/>
    <col min="19" max="16384" width="9.140625" style="1"/>
  </cols>
  <sheetData>
    <row r="1" spans="1:19" customFormat="1" ht="40.5" customHeight="1" thickBot="1" x14ac:dyDescent="0.25">
      <c r="A1" s="48"/>
      <c r="B1" s="129" t="s">
        <v>89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1"/>
      <c r="O1" s="1"/>
      <c r="P1" s="1"/>
    </row>
    <row r="2" spans="1:19" ht="25.5" customHeight="1" thickBot="1" x14ac:dyDescent="0.45">
      <c r="B2" s="127" t="s">
        <v>1</v>
      </c>
      <c r="C2" s="128"/>
      <c r="D2" s="35" t="s">
        <v>10</v>
      </c>
      <c r="E2" s="2" t="s">
        <v>2</v>
      </c>
      <c r="F2" s="132"/>
      <c r="G2" s="132"/>
      <c r="H2" s="132"/>
      <c r="I2" s="133"/>
      <c r="J2" s="146" t="s">
        <v>86</v>
      </c>
      <c r="K2" s="148" t="s">
        <v>87</v>
      </c>
      <c r="L2" s="148" t="s">
        <v>88</v>
      </c>
      <c r="M2" s="39" t="s">
        <v>4</v>
      </c>
      <c r="N2" s="3" t="s">
        <v>0</v>
      </c>
      <c r="O2" s="4"/>
      <c r="P2" s="4"/>
      <c r="Q2" s="4"/>
      <c r="R2" s="7"/>
    </row>
    <row r="3" spans="1:19" ht="21" thickBot="1" x14ac:dyDescent="0.35">
      <c r="B3" s="134"/>
      <c r="C3" s="135"/>
      <c r="D3" s="135"/>
      <c r="E3" s="136"/>
      <c r="F3" s="38" t="s">
        <v>61</v>
      </c>
      <c r="G3" s="38" t="s">
        <v>73</v>
      </c>
      <c r="H3" s="38" t="s">
        <v>74</v>
      </c>
      <c r="I3" s="38" t="s">
        <v>9</v>
      </c>
      <c r="J3" s="147"/>
      <c r="K3" s="149"/>
      <c r="L3" s="149"/>
      <c r="M3" s="40" t="s">
        <v>3</v>
      </c>
      <c r="N3" s="3"/>
      <c r="O3" s="4"/>
      <c r="P3" s="4"/>
      <c r="Q3" s="4"/>
      <c r="R3" s="7"/>
    </row>
    <row r="4" spans="1:19" ht="15.75" customHeight="1" x14ac:dyDescent="0.25">
      <c r="A4" s="5">
        <v>1</v>
      </c>
      <c r="B4" s="137" t="s">
        <v>11</v>
      </c>
      <c r="C4" s="138"/>
      <c r="D4" s="36" t="s">
        <v>12</v>
      </c>
      <c r="E4" s="12" t="s">
        <v>13</v>
      </c>
      <c r="F4" s="96">
        <v>2.5</v>
      </c>
      <c r="G4" s="96">
        <v>1.28</v>
      </c>
      <c r="H4" s="96">
        <v>1.5</v>
      </c>
      <c r="I4" s="97">
        <v>2.19</v>
      </c>
      <c r="J4" s="45">
        <f>AVERAGE(F4:G4:H4,I4)</f>
        <v>1.8675000000000002</v>
      </c>
      <c r="K4" s="46">
        <f>MIN(F4:G4:H4:I4)</f>
        <v>1.28</v>
      </c>
      <c r="L4" s="47">
        <f>MAX(F4:G4:H4:I4)</f>
        <v>2.5</v>
      </c>
      <c r="M4" s="41">
        <f t="shared" ref="M4:M35" si="0">(L4-K4)/K4*100%</f>
        <v>0.953125</v>
      </c>
      <c r="N4" s="6" t="e">
        <f>(M5-#REF!)/#REF!*100%</f>
        <v>#REF!</v>
      </c>
      <c r="R4" s="7"/>
    </row>
    <row r="5" spans="1:19" ht="15.75" customHeight="1" x14ac:dyDescent="0.25">
      <c r="A5" s="5">
        <v>2</v>
      </c>
      <c r="B5" s="117" t="s">
        <v>11</v>
      </c>
      <c r="C5" s="117"/>
      <c r="D5" s="26" t="s">
        <v>14</v>
      </c>
      <c r="E5" s="10" t="s">
        <v>13</v>
      </c>
      <c r="F5" s="99">
        <v>4.9000000000000004</v>
      </c>
      <c r="G5" s="96">
        <v>3.08</v>
      </c>
      <c r="H5" s="96">
        <v>3.99</v>
      </c>
      <c r="I5" s="97">
        <v>4.99</v>
      </c>
      <c r="J5" s="45">
        <f>AVERAGE(F5:G5:H5,I5)</f>
        <v>4.24</v>
      </c>
      <c r="K5" s="46">
        <f>MIN(F5:G5:H5:I5)</f>
        <v>3.08</v>
      </c>
      <c r="L5" s="47">
        <f>MAX(F5:G5:H5:I5)</f>
        <v>4.99</v>
      </c>
      <c r="M5" s="41">
        <f t="shared" si="0"/>
        <v>0.6201298701298702</v>
      </c>
      <c r="N5" s="6" t="e">
        <f>(M6-#REF!)/#REF!*100%</f>
        <v>#REF!</v>
      </c>
      <c r="R5" s="7"/>
    </row>
    <row r="6" spans="1:19" ht="15.75" customHeight="1" x14ac:dyDescent="0.25">
      <c r="A6" s="5">
        <v>3</v>
      </c>
      <c r="B6" s="112" t="s">
        <v>15</v>
      </c>
      <c r="C6" s="113"/>
      <c r="D6" s="34" t="s">
        <v>12</v>
      </c>
      <c r="E6" s="10" t="s">
        <v>13</v>
      </c>
      <c r="F6" s="99">
        <v>3.5</v>
      </c>
      <c r="G6" s="96">
        <v>10.76</v>
      </c>
      <c r="H6" s="96">
        <v>6.99</v>
      </c>
      <c r="I6" s="97">
        <v>8.99</v>
      </c>
      <c r="J6" s="45">
        <f>AVERAGE(F6:G6:H6,I6)</f>
        <v>7.5600000000000005</v>
      </c>
      <c r="K6" s="46">
        <f>MIN(F6:G6:H6:I6)</f>
        <v>3.5</v>
      </c>
      <c r="L6" s="47">
        <f>MAX(F6:G6:H6:I6)</f>
        <v>10.76</v>
      </c>
      <c r="M6" s="41">
        <f t="shared" si="0"/>
        <v>2.0742857142857143</v>
      </c>
      <c r="N6" s="6" t="e">
        <f>(M7-#REF!)/#REF!*100%</f>
        <v>#REF!</v>
      </c>
      <c r="R6" s="7"/>
    </row>
    <row r="7" spans="1:19" ht="15.75" customHeight="1" x14ac:dyDescent="0.25">
      <c r="A7" s="5">
        <v>4</v>
      </c>
      <c r="B7" s="112" t="s">
        <v>19</v>
      </c>
      <c r="C7" s="117"/>
      <c r="D7" s="34" t="s">
        <v>12</v>
      </c>
      <c r="E7" s="10" t="s">
        <v>13</v>
      </c>
      <c r="F7" s="99">
        <v>0.25</v>
      </c>
      <c r="G7" s="96">
        <v>0.6</v>
      </c>
      <c r="H7" s="96">
        <v>0.2</v>
      </c>
      <c r="I7" s="97">
        <v>0.6</v>
      </c>
      <c r="J7" s="45">
        <f>AVERAGE(F7:G7:H7,I7)</f>
        <v>0.41249999999999998</v>
      </c>
      <c r="K7" s="46">
        <f>MIN(F7:G7:H7:I7)</f>
        <v>0.2</v>
      </c>
      <c r="L7" s="47">
        <f>MAX(F7:G7:H7:I7)</f>
        <v>0.6</v>
      </c>
      <c r="M7" s="41">
        <f t="shared" si="0"/>
        <v>1.9999999999999998</v>
      </c>
      <c r="N7" s="6" t="e">
        <f>(M9-#REF!)/#REF!*100%</f>
        <v>#REF!</v>
      </c>
      <c r="R7" s="7"/>
      <c r="S7" s="109"/>
    </row>
    <row r="8" spans="1:19" ht="15.75" customHeight="1" x14ac:dyDescent="0.25">
      <c r="A8" s="5">
        <v>5</v>
      </c>
      <c r="B8" s="112" t="s">
        <v>16</v>
      </c>
      <c r="C8" s="117"/>
      <c r="D8" s="34" t="s">
        <v>12</v>
      </c>
      <c r="E8" s="10" t="s">
        <v>13</v>
      </c>
      <c r="F8" s="99">
        <v>1</v>
      </c>
      <c r="G8" s="96">
        <v>1.03</v>
      </c>
      <c r="H8" s="96">
        <v>2.5</v>
      </c>
      <c r="I8" s="97">
        <v>1.99</v>
      </c>
      <c r="J8" s="45">
        <f>AVERAGE(F8:G8:H8,I8)</f>
        <v>1.6300000000000001</v>
      </c>
      <c r="K8" s="46">
        <f>MIN(F8:G8:H8:I8)</f>
        <v>1</v>
      </c>
      <c r="L8" s="47">
        <f>MAX(F8:G8:H8:I8)</f>
        <v>2.5</v>
      </c>
      <c r="M8" s="41">
        <f t="shared" si="0"/>
        <v>1.5</v>
      </c>
      <c r="N8" s="6"/>
      <c r="R8" s="7"/>
      <c r="S8" s="109"/>
    </row>
    <row r="9" spans="1:19" ht="15.75" customHeight="1" x14ac:dyDescent="0.25">
      <c r="A9" s="5">
        <v>6</v>
      </c>
      <c r="B9" s="112" t="s">
        <v>17</v>
      </c>
      <c r="C9" s="117"/>
      <c r="D9" s="34" t="s">
        <v>14</v>
      </c>
      <c r="E9" s="10" t="s">
        <v>18</v>
      </c>
      <c r="F9" s="99">
        <v>3</v>
      </c>
      <c r="G9" s="96">
        <v>10.35</v>
      </c>
      <c r="H9" s="96" t="s">
        <v>64</v>
      </c>
      <c r="I9" s="97">
        <v>5.99</v>
      </c>
      <c r="J9" s="45">
        <f>AVERAGE(F9:G9:H9,I9)</f>
        <v>6.4466666666666663</v>
      </c>
      <c r="K9" s="46">
        <f>MIN(F9:G9:H9:I9)</f>
        <v>3</v>
      </c>
      <c r="L9" s="47">
        <f>MAX(F9:G9:H9:I9)</f>
        <v>10.35</v>
      </c>
      <c r="M9" s="41">
        <f t="shared" si="0"/>
        <v>2.4499999999999997</v>
      </c>
      <c r="N9" s="6" t="e">
        <f>(M10-#REF!)/#REF!*100%</f>
        <v>#REF!</v>
      </c>
      <c r="R9" s="7"/>
      <c r="S9" s="109"/>
    </row>
    <row r="10" spans="1:19" ht="15.75" customHeight="1" x14ac:dyDescent="0.25">
      <c r="A10" s="5">
        <v>7</v>
      </c>
      <c r="B10" s="112" t="s">
        <v>17</v>
      </c>
      <c r="C10" s="117"/>
      <c r="D10" s="34" t="s">
        <v>12</v>
      </c>
      <c r="E10" s="10" t="s">
        <v>18</v>
      </c>
      <c r="F10" s="99">
        <v>3</v>
      </c>
      <c r="G10" s="96">
        <v>3.05</v>
      </c>
      <c r="H10" s="96">
        <v>1.99</v>
      </c>
      <c r="I10" s="97">
        <v>2.25</v>
      </c>
      <c r="J10" s="45">
        <f>AVERAGE(F10:G10:H10,I10)</f>
        <v>2.5724999999999998</v>
      </c>
      <c r="K10" s="46">
        <f>MIN(F10:G10:H10:I10)</f>
        <v>1.99</v>
      </c>
      <c r="L10" s="47">
        <f>MAX(F10:G10:H10:I10)</f>
        <v>3.05</v>
      </c>
      <c r="M10" s="41">
        <f t="shared" si="0"/>
        <v>0.53266331658291444</v>
      </c>
      <c r="N10" s="6" t="e">
        <f>(M11-#REF!)/#REF!*100%</f>
        <v>#REF!</v>
      </c>
      <c r="R10" s="7"/>
      <c r="S10" s="109"/>
    </row>
    <row r="11" spans="1:19" ht="15.75" customHeight="1" x14ac:dyDescent="0.25">
      <c r="A11" s="5">
        <v>8</v>
      </c>
      <c r="B11" s="112" t="s">
        <v>20</v>
      </c>
      <c r="C11" s="113"/>
      <c r="D11" s="34" t="s">
        <v>14</v>
      </c>
      <c r="E11" s="10" t="s">
        <v>13</v>
      </c>
      <c r="F11" s="99">
        <v>14.9</v>
      </c>
      <c r="G11" s="96">
        <v>15.7</v>
      </c>
      <c r="H11" s="96">
        <v>14.99</v>
      </c>
      <c r="I11" s="97">
        <v>14.99</v>
      </c>
      <c r="J11" s="45">
        <f>AVERAGE(F11:G11:H11,I11)</f>
        <v>15.145000000000001</v>
      </c>
      <c r="K11" s="46">
        <f>MIN(F11:G11:H11:I11)</f>
        <v>14.9</v>
      </c>
      <c r="L11" s="47">
        <f>MAX(F11:G11:H11:I11)</f>
        <v>15.7</v>
      </c>
      <c r="M11" s="41">
        <f t="shared" si="0"/>
        <v>5.3691275167785164E-2</v>
      </c>
      <c r="N11" s="6" t="e">
        <f>(M12-#REF!)/#REF!*100%</f>
        <v>#REF!</v>
      </c>
      <c r="R11" s="7"/>
      <c r="S11" s="109"/>
    </row>
    <row r="12" spans="1:19" ht="15.75" customHeight="1" x14ac:dyDescent="0.25">
      <c r="A12" s="5">
        <v>9</v>
      </c>
      <c r="B12" s="112" t="s">
        <v>20</v>
      </c>
      <c r="C12" s="113"/>
      <c r="D12" s="34" t="s">
        <v>12</v>
      </c>
      <c r="E12" s="10" t="s">
        <v>13</v>
      </c>
      <c r="F12" s="99">
        <v>6.9</v>
      </c>
      <c r="G12" s="96">
        <v>7.33</v>
      </c>
      <c r="H12" s="96">
        <v>3.99</v>
      </c>
      <c r="I12" s="97">
        <v>5.89</v>
      </c>
      <c r="J12" s="45">
        <f>AVERAGE(F12:G12:H12,I12)</f>
        <v>6.0274999999999999</v>
      </c>
      <c r="K12" s="46">
        <f>MIN(F12:G12:H12:I12)</f>
        <v>3.99</v>
      </c>
      <c r="L12" s="47">
        <f>MAX(F12:G12:H12:I12)</f>
        <v>7.33</v>
      </c>
      <c r="M12" s="41">
        <f t="shared" si="0"/>
        <v>0.83709273182957389</v>
      </c>
      <c r="N12" s="6" t="e">
        <f>(M13-#REF!)/#REF!*100%</f>
        <v>#REF!</v>
      </c>
      <c r="R12" s="7"/>
    </row>
    <row r="13" spans="1:19" ht="15.75" customHeight="1" x14ac:dyDescent="0.25">
      <c r="A13" s="5">
        <v>10</v>
      </c>
      <c r="B13" s="112" t="s">
        <v>21</v>
      </c>
      <c r="C13" s="113"/>
      <c r="D13" s="34" t="s">
        <v>14</v>
      </c>
      <c r="E13" s="10" t="s">
        <v>13</v>
      </c>
      <c r="F13" s="99">
        <v>1.1499999999999999</v>
      </c>
      <c r="G13" s="96">
        <v>1.2</v>
      </c>
      <c r="H13" s="96">
        <v>1</v>
      </c>
      <c r="I13" s="97">
        <v>0.95</v>
      </c>
      <c r="J13" s="45">
        <f>AVERAGE(F13:G13:H13,I13)</f>
        <v>1.075</v>
      </c>
      <c r="K13" s="46">
        <f>MIN(F13:G13:H13:I13)</f>
        <v>0.95</v>
      </c>
      <c r="L13" s="47">
        <f>MAX(F13:G13:H13:I13)</f>
        <v>1.2</v>
      </c>
      <c r="M13" s="41">
        <f t="shared" si="0"/>
        <v>0.26315789473684209</v>
      </c>
      <c r="N13" s="6" t="e">
        <f>(M14-#REF!)/#REF!*100%</f>
        <v>#REF!</v>
      </c>
      <c r="R13" s="7"/>
    </row>
    <row r="14" spans="1:19" ht="15.75" customHeight="1" x14ac:dyDescent="0.25">
      <c r="A14" s="5">
        <v>11</v>
      </c>
      <c r="B14" s="112" t="s">
        <v>21</v>
      </c>
      <c r="C14" s="113"/>
      <c r="D14" s="34" t="s">
        <v>12</v>
      </c>
      <c r="E14" s="10" t="s">
        <v>13</v>
      </c>
      <c r="F14" s="99">
        <v>0.5</v>
      </c>
      <c r="G14" s="96">
        <v>0.5</v>
      </c>
      <c r="H14" s="96">
        <v>0.35</v>
      </c>
      <c r="I14" s="97">
        <v>0.3</v>
      </c>
      <c r="J14" s="45">
        <f>AVERAGE(F14:G14:H14,I14)</f>
        <v>0.41250000000000003</v>
      </c>
      <c r="K14" s="46">
        <f>MIN(F14:G14:H14:I14)</f>
        <v>0.3</v>
      </c>
      <c r="L14" s="47">
        <f>MAX(F14:G14:H14:I14)</f>
        <v>0.5</v>
      </c>
      <c r="M14" s="41">
        <f t="shared" si="0"/>
        <v>0.66666666666666674</v>
      </c>
      <c r="N14" s="6" t="e">
        <f>(#REF!-#REF!)/#REF!*100%</f>
        <v>#REF!</v>
      </c>
      <c r="R14" s="7"/>
    </row>
    <row r="15" spans="1:19" ht="15.75" customHeight="1" x14ac:dyDescent="0.25">
      <c r="A15" s="5">
        <v>12</v>
      </c>
      <c r="B15" s="112" t="s">
        <v>22</v>
      </c>
      <c r="C15" s="113"/>
      <c r="D15" s="34" t="s">
        <v>14</v>
      </c>
      <c r="E15" s="10" t="s">
        <v>18</v>
      </c>
      <c r="F15" s="99">
        <v>14.9</v>
      </c>
      <c r="G15" s="96">
        <v>18.940000000000001</v>
      </c>
      <c r="H15" s="96">
        <v>12.99</v>
      </c>
      <c r="I15" s="97">
        <v>13.99</v>
      </c>
      <c r="J15" s="45">
        <f>AVERAGE(F15:G15:H15,I15)</f>
        <v>15.205000000000002</v>
      </c>
      <c r="K15" s="46">
        <f>MIN(F15:G15:H15:I15)</f>
        <v>12.99</v>
      </c>
      <c r="L15" s="47">
        <f>MAX(F15:G15:H15:I15)</f>
        <v>18.940000000000001</v>
      </c>
      <c r="M15" s="41">
        <f t="shared" si="0"/>
        <v>0.45804464973056203</v>
      </c>
      <c r="N15" s="6" t="e">
        <f>(M16-#REF!)/#REF!*100%</f>
        <v>#REF!</v>
      </c>
      <c r="R15" s="7"/>
    </row>
    <row r="16" spans="1:19" ht="15.75" customHeight="1" x14ac:dyDescent="0.25">
      <c r="A16" s="5">
        <v>13</v>
      </c>
      <c r="B16" s="113" t="s">
        <v>22</v>
      </c>
      <c r="C16" s="112"/>
      <c r="D16" s="26" t="s">
        <v>14</v>
      </c>
      <c r="E16" s="10" t="s">
        <v>23</v>
      </c>
      <c r="F16" s="99">
        <v>38.9</v>
      </c>
      <c r="G16" s="96">
        <v>37.35</v>
      </c>
      <c r="H16" s="96" t="s">
        <v>64</v>
      </c>
      <c r="I16" s="97">
        <v>29.99</v>
      </c>
      <c r="J16" s="45">
        <f>AVERAGE(F16:G16:H16,I16)</f>
        <v>35.413333333333334</v>
      </c>
      <c r="K16" s="46">
        <f>MIN(F16:G16:H16:I16)</f>
        <v>29.99</v>
      </c>
      <c r="L16" s="47">
        <f>MAX(F16:G16:H16:I16)</f>
        <v>38.9</v>
      </c>
      <c r="M16" s="41">
        <f t="shared" si="0"/>
        <v>0.29709903301100371</v>
      </c>
      <c r="N16" s="6" t="e">
        <f>(M17-#REF!)/#REF!*100%</f>
        <v>#REF!</v>
      </c>
      <c r="R16" s="7"/>
    </row>
    <row r="17" spans="1:18" ht="15.75" customHeight="1" x14ac:dyDescent="0.25">
      <c r="A17" s="5">
        <v>14</v>
      </c>
      <c r="B17" s="112" t="s">
        <v>22</v>
      </c>
      <c r="C17" s="113"/>
      <c r="D17" s="34" t="s">
        <v>12</v>
      </c>
      <c r="E17" s="10" t="s">
        <v>23</v>
      </c>
      <c r="F17" s="99">
        <v>11.9</v>
      </c>
      <c r="G17" s="96">
        <v>17.440000000000001</v>
      </c>
      <c r="H17" s="96">
        <v>9.99</v>
      </c>
      <c r="I17" s="97">
        <v>16.89</v>
      </c>
      <c r="J17" s="45">
        <f>AVERAGE(F17:G17:H17,I17)</f>
        <v>14.055000000000001</v>
      </c>
      <c r="K17" s="46">
        <f>MIN(F17:G17:H17:I17)</f>
        <v>9.99</v>
      </c>
      <c r="L17" s="47">
        <f>MAX(F17:G17:H17:I17)</f>
        <v>17.440000000000001</v>
      </c>
      <c r="M17" s="41">
        <f t="shared" si="0"/>
        <v>0.74574574574574581</v>
      </c>
      <c r="N17" s="6" t="e">
        <f>(#REF!-#REF!)/#REF!*100%</f>
        <v>#REF!</v>
      </c>
      <c r="R17" s="7"/>
    </row>
    <row r="18" spans="1:18" ht="15.75" customHeight="1" x14ac:dyDescent="0.25">
      <c r="A18" s="5">
        <v>15</v>
      </c>
      <c r="B18" s="112" t="s">
        <v>24</v>
      </c>
      <c r="C18" s="113"/>
      <c r="D18" s="34" t="s">
        <v>12</v>
      </c>
      <c r="E18" s="10" t="s">
        <v>13</v>
      </c>
      <c r="F18" s="99">
        <v>1.25</v>
      </c>
      <c r="G18" s="96">
        <v>1.9</v>
      </c>
      <c r="H18" s="96">
        <v>0.99</v>
      </c>
      <c r="I18" s="97">
        <v>0.89</v>
      </c>
      <c r="J18" s="45">
        <f>AVERAGE(F18:G18:H18,I18)</f>
        <v>1.2574999999999998</v>
      </c>
      <c r="K18" s="46">
        <f>MIN(F18:G18:H18:I18)</f>
        <v>0.89</v>
      </c>
      <c r="L18" s="47">
        <f>MAX(F18:G18:H18:I18)</f>
        <v>1.9</v>
      </c>
      <c r="M18" s="41">
        <f t="shared" si="0"/>
        <v>1.134831460674157</v>
      </c>
      <c r="N18" s="6" t="e">
        <f>(M19-#REF!)/#REF!*100%</f>
        <v>#REF!</v>
      </c>
      <c r="R18" s="7"/>
    </row>
    <row r="19" spans="1:18" ht="15.75" customHeight="1" x14ac:dyDescent="0.25">
      <c r="A19" s="5">
        <v>16</v>
      </c>
      <c r="B19" s="112" t="s">
        <v>25</v>
      </c>
      <c r="C19" s="113"/>
      <c r="D19" s="34" t="s">
        <v>12</v>
      </c>
      <c r="E19" s="10" t="s">
        <v>13</v>
      </c>
      <c r="F19" s="99">
        <v>2</v>
      </c>
      <c r="G19" s="96">
        <v>2.98</v>
      </c>
      <c r="H19" s="96">
        <v>1.7</v>
      </c>
      <c r="I19" s="97">
        <v>1.89</v>
      </c>
      <c r="J19" s="45">
        <f>AVERAGE(F19:G19:H19,I19)</f>
        <v>2.1425000000000001</v>
      </c>
      <c r="K19" s="46">
        <f>MIN(F19:G19:H19:I19)</f>
        <v>1.7</v>
      </c>
      <c r="L19" s="47">
        <f>MAX(F19:G19:H19:I19)</f>
        <v>2.98</v>
      </c>
      <c r="M19" s="41">
        <f t="shared" si="0"/>
        <v>0.75294117647058822</v>
      </c>
      <c r="N19" s="6" t="e">
        <f>(M20-#REF!)/#REF!*100%</f>
        <v>#REF!</v>
      </c>
      <c r="R19" s="7"/>
    </row>
    <row r="20" spans="1:18" ht="15.75" customHeight="1" x14ac:dyDescent="0.25">
      <c r="A20" s="5">
        <v>17</v>
      </c>
      <c r="B20" s="112" t="s">
        <v>26</v>
      </c>
      <c r="C20" s="113"/>
      <c r="D20" s="34" t="s">
        <v>12</v>
      </c>
      <c r="E20" s="10" t="s">
        <v>13</v>
      </c>
      <c r="F20" s="99">
        <v>2.25</v>
      </c>
      <c r="G20" s="96">
        <v>1.65</v>
      </c>
      <c r="H20" s="96">
        <v>1.75</v>
      </c>
      <c r="I20" s="97">
        <v>1.49</v>
      </c>
      <c r="J20" s="45">
        <f>AVERAGE(F20:G20:H20,I20)</f>
        <v>1.7850000000000001</v>
      </c>
      <c r="K20" s="46">
        <f>MIN(F20:G20:H20:I20)</f>
        <v>1.49</v>
      </c>
      <c r="L20" s="47">
        <f>MAX(F20:G20:H20:I20)</f>
        <v>2.25</v>
      </c>
      <c r="M20" s="41">
        <f t="shared" si="0"/>
        <v>0.51006711409395977</v>
      </c>
      <c r="N20" s="6" t="e">
        <f>(#REF!-#REF!)/#REF!*100%</f>
        <v>#REF!</v>
      </c>
      <c r="R20" s="7"/>
    </row>
    <row r="21" spans="1:18" ht="15.75" customHeight="1" x14ac:dyDescent="0.25">
      <c r="A21" s="5">
        <v>18</v>
      </c>
      <c r="B21" s="112" t="s">
        <v>27</v>
      </c>
      <c r="C21" s="113"/>
      <c r="D21" s="34" t="s">
        <v>12</v>
      </c>
      <c r="E21" s="10" t="s">
        <v>13</v>
      </c>
      <c r="F21" s="99">
        <v>1.25</v>
      </c>
      <c r="G21" s="96">
        <v>0.88</v>
      </c>
      <c r="H21" s="96">
        <v>1</v>
      </c>
      <c r="I21" s="97">
        <v>1.85</v>
      </c>
      <c r="J21" s="45">
        <f>AVERAGE(F21:G21:H21,I21)</f>
        <v>1.2450000000000001</v>
      </c>
      <c r="K21" s="46">
        <f>MIN(F21:G21:H21:I21)</f>
        <v>0.88</v>
      </c>
      <c r="L21" s="47">
        <f>MAX(F21:G21:H21:I21)</f>
        <v>1.85</v>
      </c>
      <c r="M21" s="41">
        <f t="shared" si="0"/>
        <v>1.1022727272727273</v>
      </c>
      <c r="N21" s="6" t="e">
        <f>(M22-#REF!)/#REF!*100%</f>
        <v>#REF!</v>
      </c>
      <c r="R21" s="7"/>
    </row>
    <row r="22" spans="1:18" ht="15.75" customHeight="1" x14ac:dyDescent="0.25">
      <c r="A22" s="5">
        <v>19</v>
      </c>
      <c r="B22" s="112" t="s">
        <v>28</v>
      </c>
      <c r="C22" s="113"/>
      <c r="D22" s="34" t="s">
        <v>12</v>
      </c>
      <c r="E22" s="10" t="s">
        <v>13</v>
      </c>
      <c r="F22" s="99">
        <v>1.5</v>
      </c>
      <c r="G22" s="96">
        <v>1.45</v>
      </c>
      <c r="H22" s="96">
        <v>2.99</v>
      </c>
      <c r="I22" s="97">
        <v>3.99</v>
      </c>
      <c r="J22" s="45">
        <f>AVERAGE(F22:G22:H22,I22)</f>
        <v>2.4824999999999999</v>
      </c>
      <c r="K22" s="46">
        <f>MIN(F22:G22:H22:I22)</f>
        <v>1.45</v>
      </c>
      <c r="L22" s="47">
        <f>MAX(F22:G22:H22:I22)</f>
        <v>3.99</v>
      </c>
      <c r="M22" s="41">
        <f t="shared" si="0"/>
        <v>1.7517241379310347</v>
      </c>
      <c r="N22" s="6" t="e">
        <f>(M23-#REF!)/#REF!*100%</f>
        <v>#REF!</v>
      </c>
      <c r="R22" s="7"/>
    </row>
    <row r="23" spans="1:18" ht="15.75" customHeight="1" x14ac:dyDescent="0.25">
      <c r="A23" s="5">
        <v>20</v>
      </c>
      <c r="B23" s="112" t="s">
        <v>29</v>
      </c>
      <c r="C23" s="113"/>
      <c r="D23" s="34" t="s">
        <v>12</v>
      </c>
      <c r="E23" s="10" t="s">
        <v>13</v>
      </c>
      <c r="F23" s="99">
        <v>6.9</v>
      </c>
      <c r="G23" s="96">
        <v>8.8000000000000007</v>
      </c>
      <c r="H23" s="96">
        <v>5.99</v>
      </c>
      <c r="I23" s="97">
        <v>7.08</v>
      </c>
      <c r="J23" s="45">
        <f>AVERAGE(F23:G23:H23,I23)</f>
        <v>7.1925000000000008</v>
      </c>
      <c r="K23" s="46">
        <f>MIN(F23:G23:H23:I23)</f>
        <v>5.99</v>
      </c>
      <c r="L23" s="47">
        <f>MAX(F23:G23:H23:I23)</f>
        <v>8.8000000000000007</v>
      </c>
      <c r="M23" s="41">
        <f t="shared" si="0"/>
        <v>0.46911519198664448</v>
      </c>
      <c r="N23" s="6" t="e">
        <f>(M24-#REF!)/#REF!*100%</f>
        <v>#REF!</v>
      </c>
      <c r="R23" s="7"/>
    </row>
    <row r="24" spans="1:18" ht="15.75" customHeight="1" x14ac:dyDescent="0.25">
      <c r="A24" s="5">
        <v>21</v>
      </c>
      <c r="B24" s="112" t="s">
        <v>30</v>
      </c>
      <c r="C24" s="113"/>
      <c r="D24" s="34" t="s">
        <v>12</v>
      </c>
      <c r="E24" s="10" t="s">
        <v>13</v>
      </c>
      <c r="F24" s="99">
        <v>4.99</v>
      </c>
      <c r="G24" s="96">
        <v>5.28</v>
      </c>
      <c r="H24" s="96">
        <v>3.5</v>
      </c>
      <c r="I24" s="97">
        <v>5.05</v>
      </c>
      <c r="J24" s="45">
        <f>AVERAGE(F24:G24:H24,I24)</f>
        <v>4.7050000000000001</v>
      </c>
      <c r="K24" s="46">
        <f>MIN(F24:G24:H24:I24)</f>
        <v>3.5</v>
      </c>
      <c r="L24" s="47">
        <f>MAX(F24:G24:H24:I24)</f>
        <v>5.28</v>
      </c>
      <c r="M24" s="41">
        <f t="shared" si="0"/>
        <v>0.50857142857142867</v>
      </c>
      <c r="N24" s="6" t="e">
        <f>(M25-#REF!)/#REF!*100%</f>
        <v>#REF!</v>
      </c>
      <c r="R24" s="7"/>
    </row>
    <row r="25" spans="1:18" ht="15.75" customHeight="1" x14ac:dyDescent="0.25">
      <c r="A25" s="5">
        <v>22</v>
      </c>
      <c r="B25" s="112" t="s">
        <v>31</v>
      </c>
      <c r="C25" s="113"/>
      <c r="D25" s="34" t="s">
        <v>12</v>
      </c>
      <c r="E25" s="10" t="s">
        <v>13</v>
      </c>
      <c r="F25" s="99">
        <v>8.9</v>
      </c>
      <c r="G25" s="96">
        <v>9.0399999999999991</v>
      </c>
      <c r="H25" s="96">
        <v>6.99</v>
      </c>
      <c r="I25" s="97">
        <v>9.9</v>
      </c>
      <c r="J25" s="45">
        <f>AVERAGE(F25:G25:H25,I25)</f>
        <v>8.7074999999999996</v>
      </c>
      <c r="K25" s="46">
        <f>MIN(F25:G25:H25:I25)</f>
        <v>6.99</v>
      </c>
      <c r="L25" s="47">
        <f>MAX(F25:G25:H25:I25)</f>
        <v>9.9</v>
      </c>
      <c r="M25" s="41">
        <f t="shared" si="0"/>
        <v>0.41630901287553651</v>
      </c>
      <c r="N25" s="6" t="e">
        <f>(M26-#REF!)/#REF!*100%</f>
        <v>#REF!</v>
      </c>
      <c r="R25" s="7"/>
    </row>
    <row r="26" spans="1:18" ht="15.75" customHeight="1" x14ac:dyDescent="0.25">
      <c r="A26" s="5">
        <v>23</v>
      </c>
      <c r="B26" s="112" t="s">
        <v>32</v>
      </c>
      <c r="C26" s="113"/>
      <c r="D26" s="34" t="s">
        <v>12</v>
      </c>
      <c r="E26" s="10" t="s">
        <v>13</v>
      </c>
      <c r="F26" s="99">
        <v>1.75</v>
      </c>
      <c r="G26" s="96">
        <v>1.4</v>
      </c>
      <c r="H26" s="96">
        <v>1.5</v>
      </c>
      <c r="I26" s="97">
        <v>4.9400000000000004</v>
      </c>
      <c r="J26" s="45">
        <f>AVERAGE(F26:G26:H26,I26)</f>
        <v>2.3975</v>
      </c>
      <c r="K26" s="46">
        <f>MIN(F26:G26:H26:I26)</f>
        <v>1.4</v>
      </c>
      <c r="L26" s="47">
        <f>MAX(F26:G26:H26:I26)</f>
        <v>4.9400000000000004</v>
      </c>
      <c r="M26" s="41">
        <f t="shared" si="0"/>
        <v>2.5285714285714289</v>
      </c>
      <c r="N26" s="6" t="e">
        <f>(M27-#REF!)/#REF!*100%</f>
        <v>#REF!</v>
      </c>
      <c r="R26" s="7"/>
    </row>
    <row r="27" spans="1:18" ht="15.75" customHeight="1" x14ac:dyDescent="0.25">
      <c r="A27" s="5">
        <v>24</v>
      </c>
      <c r="B27" s="112" t="s">
        <v>33</v>
      </c>
      <c r="C27" s="113"/>
      <c r="D27" s="34" t="s">
        <v>12</v>
      </c>
      <c r="E27" s="10" t="s">
        <v>13</v>
      </c>
      <c r="F27" s="99">
        <v>1</v>
      </c>
      <c r="G27" s="96">
        <v>1.18</v>
      </c>
      <c r="H27" s="96">
        <v>1</v>
      </c>
      <c r="I27" s="97">
        <v>0.99</v>
      </c>
      <c r="J27" s="45">
        <f>AVERAGE(F27:G27:H27,I27)</f>
        <v>1.0425</v>
      </c>
      <c r="K27" s="46">
        <f>MIN(F27:G27:H27:I27)</f>
        <v>0.99</v>
      </c>
      <c r="L27" s="47">
        <f>MAX(F27:G27:H27:I27)</f>
        <v>1.18</v>
      </c>
      <c r="M27" s="41">
        <f t="shared" si="0"/>
        <v>0.19191919191919188</v>
      </c>
      <c r="N27" s="6" t="e">
        <f>(#REF!-#REF!)/#REF!*100%</f>
        <v>#REF!</v>
      </c>
      <c r="R27" s="7"/>
    </row>
    <row r="28" spans="1:18" ht="15.75" customHeight="1" x14ac:dyDescent="0.25">
      <c r="A28" s="5">
        <v>25</v>
      </c>
      <c r="B28" s="112" t="s">
        <v>34</v>
      </c>
      <c r="C28" s="113"/>
      <c r="D28" s="34" t="s">
        <v>12</v>
      </c>
      <c r="E28" s="10" t="s">
        <v>35</v>
      </c>
      <c r="F28" s="99">
        <v>6.9</v>
      </c>
      <c r="G28" s="96">
        <v>22.06</v>
      </c>
      <c r="H28" s="96">
        <v>3.99</v>
      </c>
      <c r="I28" s="97">
        <v>9.99</v>
      </c>
      <c r="J28" s="45">
        <f>AVERAGE(F28:G28:H28,I28)</f>
        <v>10.735000000000001</v>
      </c>
      <c r="K28" s="46">
        <f>MIN(F28:G28:H28:I28)</f>
        <v>3.99</v>
      </c>
      <c r="L28" s="47">
        <f>MAX(F28:G28:H28:I28)</f>
        <v>22.06</v>
      </c>
      <c r="M28" s="41">
        <f t="shared" si="0"/>
        <v>4.5288220551378444</v>
      </c>
      <c r="N28" s="6" t="e">
        <f>(M29-#REF!)/#REF!*100%</f>
        <v>#REF!</v>
      </c>
      <c r="R28" s="7"/>
    </row>
    <row r="29" spans="1:18" ht="15.75" customHeight="1" x14ac:dyDescent="0.25">
      <c r="A29" s="5">
        <v>26</v>
      </c>
      <c r="B29" s="8" t="s">
        <v>36</v>
      </c>
      <c r="C29" s="27"/>
      <c r="D29" s="34" t="s">
        <v>12</v>
      </c>
      <c r="E29" s="10" t="s">
        <v>13</v>
      </c>
      <c r="F29" s="99">
        <v>4.5</v>
      </c>
      <c r="G29" s="96">
        <v>4.32</v>
      </c>
      <c r="H29" s="96">
        <v>3.5</v>
      </c>
      <c r="I29" s="97">
        <v>4</v>
      </c>
      <c r="J29" s="45">
        <f>AVERAGE(F29:G29:H29,I29)</f>
        <v>4.08</v>
      </c>
      <c r="K29" s="46">
        <f>MIN(F29:G29:H29:I29)</f>
        <v>3.5</v>
      </c>
      <c r="L29" s="47">
        <f>MAX(F29:G29:H29:I29)</f>
        <v>4.5</v>
      </c>
      <c r="M29" s="41">
        <f t="shared" si="0"/>
        <v>0.2857142857142857</v>
      </c>
      <c r="N29" s="6" t="e">
        <f>(M30-#REF!)/#REF!*100%</f>
        <v>#REF!</v>
      </c>
      <c r="R29" s="7"/>
    </row>
    <row r="30" spans="1:18" ht="15.75" customHeight="1" x14ac:dyDescent="0.25">
      <c r="A30" s="5">
        <v>27</v>
      </c>
      <c r="B30" s="9" t="s">
        <v>60</v>
      </c>
      <c r="C30" s="28"/>
      <c r="D30" s="34" t="s">
        <v>12</v>
      </c>
      <c r="E30" s="10" t="s">
        <v>13</v>
      </c>
      <c r="F30" s="99">
        <v>2.75</v>
      </c>
      <c r="G30" s="96">
        <v>1.55</v>
      </c>
      <c r="H30" s="96">
        <v>1.25</v>
      </c>
      <c r="I30" s="97">
        <v>3.5</v>
      </c>
      <c r="J30" s="45">
        <f>AVERAGE(F30:G30:H30,I30)</f>
        <v>2.2625000000000002</v>
      </c>
      <c r="K30" s="46">
        <f>MIN(F30:G30:H30:I30)</f>
        <v>1.25</v>
      </c>
      <c r="L30" s="47">
        <f>MAX(F30:G30:H30:I30)</f>
        <v>3.5</v>
      </c>
      <c r="M30" s="41">
        <f t="shared" si="0"/>
        <v>1.8</v>
      </c>
      <c r="N30" s="6" t="e">
        <f>(M63-#REF!)/#REF!*100%</f>
        <v>#REF!</v>
      </c>
      <c r="R30" s="7"/>
    </row>
    <row r="31" spans="1:18" ht="15.75" customHeight="1" x14ac:dyDescent="0.25">
      <c r="A31" s="5">
        <v>28</v>
      </c>
      <c r="B31" s="117" t="s">
        <v>37</v>
      </c>
      <c r="C31" s="117"/>
      <c r="D31" s="26" t="s">
        <v>12</v>
      </c>
      <c r="E31" s="10" t="s">
        <v>13</v>
      </c>
      <c r="F31" s="99">
        <v>3</v>
      </c>
      <c r="G31" s="96">
        <v>3.05</v>
      </c>
      <c r="H31" s="96">
        <v>1.99</v>
      </c>
      <c r="I31" s="97">
        <v>2.35</v>
      </c>
      <c r="J31" s="45">
        <f>AVERAGE(F31:G31:H31,I31)</f>
        <v>2.5974999999999997</v>
      </c>
      <c r="K31" s="46">
        <f>MIN(F31:G31:H31:I31)</f>
        <v>1.99</v>
      </c>
      <c r="L31" s="47">
        <f>MAX(F31:G31:H31:I31)</f>
        <v>3.05</v>
      </c>
      <c r="M31" s="41">
        <f t="shared" si="0"/>
        <v>0.53266331658291444</v>
      </c>
      <c r="N31" s="6"/>
    </row>
    <row r="32" spans="1:18" ht="15.75" customHeight="1" x14ac:dyDescent="0.25">
      <c r="A32" s="5">
        <v>29</v>
      </c>
      <c r="B32" s="112" t="s">
        <v>38</v>
      </c>
      <c r="C32" s="113"/>
      <c r="D32" s="34" t="s">
        <v>12</v>
      </c>
      <c r="E32" s="10" t="s">
        <v>13</v>
      </c>
      <c r="F32" s="99">
        <v>1</v>
      </c>
      <c r="G32" s="96">
        <v>2.0499999999999998</v>
      </c>
      <c r="H32" s="96">
        <v>1</v>
      </c>
      <c r="I32" s="97">
        <v>0.6</v>
      </c>
      <c r="J32" s="45">
        <f>AVERAGE(F32:G32:H32,I32)</f>
        <v>1.1624999999999999</v>
      </c>
      <c r="K32" s="46">
        <f>MIN(F32:G32:H32:I32)</f>
        <v>0.6</v>
      </c>
      <c r="L32" s="47">
        <f>MAX(F32:G32:H32:I32)</f>
        <v>2.0499999999999998</v>
      </c>
      <c r="M32" s="41">
        <f t="shared" si="0"/>
        <v>2.4166666666666665</v>
      </c>
      <c r="N32" s="6"/>
    </row>
    <row r="33" spans="1:14" ht="15.75" customHeight="1" x14ac:dyDescent="0.25">
      <c r="A33" s="5">
        <v>30</v>
      </c>
      <c r="B33" s="112" t="s">
        <v>39</v>
      </c>
      <c r="C33" s="113"/>
      <c r="D33" s="34" t="s">
        <v>12</v>
      </c>
      <c r="E33" s="10" t="s">
        <v>13</v>
      </c>
      <c r="F33" s="99">
        <v>5.9</v>
      </c>
      <c r="G33" s="99">
        <v>10.33</v>
      </c>
      <c r="H33" s="99">
        <v>4.99</v>
      </c>
      <c r="I33" s="100">
        <v>4.4000000000000004</v>
      </c>
      <c r="J33" s="45">
        <f>AVERAGE(F33:G33:H33,I33)</f>
        <v>6.4049999999999994</v>
      </c>
      <c r="K33" s="46">
        <f>MIN(F33:G33:H33:I33)</f>
        <v>4.4000000000000004</v>
      </c>
      <c r="L33" s="47">
        <f>MAX(F33:G33:H33:I33)</f>
        <v>10.33</v>
      </c>
      <c r="M33" s="42">
        <f t="shared" si="0"/>
        <v>1.3477272727272727</v>
      </c>
      <c r="N33" s="6"/>
    </row>
    <row r="34" spans="1:14" ht="15.75" customHeight="1" x14ac:dyDescent="0.25">
      <c r="A34" s="5">
        <v>31</v>
      </c>
      <c r="B34" s="11" t="s">
        <v>78</v>
      </c>
      <c r="C34" s="29"/>
      <c r="D34" s="34" t="s">
        <v>12</v>
      </c>
      <c r="E34" s="12" t="s">
        <v>40</v>
      </c>
      <c r="F34" s="96">
        <v>15.9</v>
      </c>
      <c r="G34" s="104">
        <v>19.899999999999999</v>
      </c>
      <c r="H34" s="96">
        <v>17.989999999999998</v>
      </c>
      <c r="I34" s="97">
        <v>21.99</v>
      </c>
      <c r="J34" s="45">
        <f>AVERAGE(F34:G34:H34,I34)</f>
        <v>18.944999999999997</v>
      </c>
      <c r="K34" s="46">
        <f>MIN(F34:G34:H34:I34)</f>
        <v>15.9</v>
      </c>
      <c r="L34" s="47">
        <f>MAX(F34:G34:H34:I34)</f>
        <v>21.99</v>
      </c>
      <c r="M34" s="42">
        <f t="shared" si="0"/>
        <v>0.38301886792452816</v>
      </c>
      <c r="N34" s="6"/>
    </row>
    <row r="35" spans="1:14" ht="15.75" customHeight="1" x14ac:dyDescent="0.25">
      <c r="A35" s="5">
        <v>32</v>
      </c>
      <c r="B35" s="13" t="s">
        <v>79</v>
      </c>
      <c r="C35" s="14"/>
      <c r="D35" s="34" t="s">
        <v>12</v>
      </c>
      <c r="E35" s="10" t="s">
        <v>40</v>
      </c>
      <c r="F35" s="99">
        <v>5.9</v>
      </c>
      <c r="G35" s="96">
        <v>6.49</v>
      </c>
      <c r="H35" s="96">
        <v>6.99</v>
      </c>
      <c r="I35" s="97">
        <v>9.99</v>
      </c>
      <c r="J35" s="45">
        <f>AVERAGE(F35:G35:H35,I35)</f>
        <v>7.3425000000000011</v>
      </c>
      <c r="K35" s="46">
        <f>MIN(F35:G35:H35:I35)</f>
        <v>5.9</v>
      </c>
      <c r="L35" s="47">
        <f>MAX(F35:G35:H35:I35)</f>
        <v>9.99</v>
      </c>
      <c r="M35" s="41">
        <f t="shared" si="0"/>
        <v>0.6932203389830508</v>
      </c>
      <c r="N35" s="6"/>
    </row>
    <row r="36" spans="1:14" ht="15.75" customHeight="1" x14ac:dyDescent="0.25">
      <c r="A36" s="5">
        <v>33</v>
      </c>
      <c r="B36" s="13" t="s">
        <v>41</v>
      </c>
      <c r="C36" s="14"/>
      <c r="D36" s="34" t="s">
        <v>12</v>
      </c>
      <c r="E36" s="10" t="s">
        <v>13</v>
      </c>
      <c r="F36" s="99">
        <v>1.6</v>
      </c>
      <c r="G36" s="96">
        <v>1.62</v>
      </c>
      <c r="H36" s="96">
        <v>1.4</v>
      </c>
      <c r="I36" s="97">
        <v>1.3</v>
      </c>
      <c r="J36" s="45">
        <f>AVERAGE(F36:G36:H36,I36)</f>
        <v>1.48</v>
      </c>
      <c r="K36" s="46">
        <f>MIN(F36:G36:H36:I36)</f>
        <v>1.3</v>
      </c>
      <c r="L36" s="47">
        <f>MAX(F36:G36:H36:I36)</f>
        <v>1.62</v>
      </c>
      <c r="M36" s="41">
        <f t="shared" ref="M36:M62" si="1">(L36-K36)/K36*100%</f>
        <v>0.2461538461538462</v>
      </c>
      <c r="N36" s="6"/>
    </row>
    <row r="37" spans="1:14" ht="15.75" customHeight="1" x14ac:dyDescent="0.25">
      <c r="A37" s="5">
        <v>34</v>
      </c>
      <c r="B37" s="13" t="s">
        <v>42</v>
      </c>
      <c r="C37" s="27"/>
      <c r="D37" s="34" t="s">
        <v>14</v>
      </c>
      <c r="E37" s="10" t="s">
        <v>13</v>
      </c>
      <c r="F37" s="99" t="s">
        <v>64</v>
      </c>
      <c r="G37" s="96">
        <v>2.69</v>
      </c>
      <c r="H37" s="96">
        <v>3.99</v>
      </c>
      <c r="I37" s="97">
        <v>5.55</v>
      </c>
      <c r="J37" s="45">
        <f>AVERAGE(F37:G37:H37,I37)</f>
        <v>4.0766666666666671</v>
      </c>
      <c r="K37" s="46">
        <f>MIN(F37:G37:H37:I37)</f>
        <v>2.69</v>
      </c>
      <c r="L37" s="47">
        <f>MAX(F37:G37:H37:I37)</f>
        <v>5.55</v>
      </c>
      <c r="M37" s="41">
        <f t="shared" si="1"/>
        <v>1.0631970260223047</v>
      </c>
      <c r="N37" s="6"/>
    </row>
    <row r="38" spans="1:14" ht="15.75" customHeight="1" x14ac:dyDescent="0.25">
      <c r="A38" s="5">
        <v>35</v>
      </c>
      <c r="B38" s="13" t="s">
        <v>42</v>
      </c>
      <c r="C38" s="27"/>
      <c r="D38" s="34" t="s">
        <v>12</v>
      </c>
      <c r="E38" s="10" t="s">
        <v>13</v>
      </c>
      <c r="F38" s="99">
        <v>4.5</v>
      </c>
      <c r="G38" s="96">
        <v>2.06</v>
      </c>
      <c r="H38" s="96">
        <v>3.99</v>
      </c>
      <c r="I38" s="97">
        <v>4.99</v>
      </c>
      <c r="J38" s="45">
        <f>AVERAGE(F38:G38:H38,I38)</f>
        <v>3.8850000000000002</v>
      </c>
      <c r="K38" s="46">
        <f>MIN(F38:G38:H38:I38)</f>
        <v>2.06</v>
      </c>
      <c r="L38" s="47">
        <f>MAX(F38:G38:H38:I38)</f>
        <v>4.99</v>
      </c>
      <c r="M38" s="41">
        <f t="shared" si="1"/>
        <v>1.4223300970873787</v>
      </c>
      <c r="N38" s="6"/>
    </row>
    <row r="39" spans="1:14" ht="15.75" customHeight="1" x14ac:dyDescent="0.25">
      <c r="A39" s="5">
        <v>36</v>
      </c>
      <c r="B39" s="13" t="s">
        <v>43</v>
      </c>
      <c r="C39" s="27"/>
      <c r="D39" s="34" t="s">
        <v>12</v>
      </c>
      <c r="E39" s="10" t="s">
        <v>13</v>
      </c>
      <c r="F39" s="99">
        <v>2</v>
      </c>
      <c r="G39" s="96">
        <v>1.0900000000000001</v>
      </c>
      <c r="H39" s="96">
        <v>1.25</v>
      </c>
      <c r="I39" s="97">
        <v>4.3099999999999996</v>
      </c>
      <c r="J39" s="45">
        <f>AVERAGE(F39:G39:H39,I39)</f>
        <v>2.1624999999999996</v>
      </c>
      <c r="K39" s="46">
        <f>MIN(F39:G39:H39:I39)</f>
        <v>1.0900000000000001</v>
      </c>
      <c r="L39" s="47">
        <f>MAX(F39:G39:H39:I39)</f>
        <v>4.3099999999999996</v>
      </c>
      <c r="M39" s="41">
        <f t="shared" si="1"/>
        <v>2.9541284403669721</v>
      </c>
      <c r="N39" s="6"/>
    </row>
    <row r="40" spans="1:14" ht="15.75" customHeight="1" x14ac:dyDescent="0.25">
      <c r="A40" s="5">
        <v>37</v>
      </c>
      <c r="B40" s="112" t="s">
        <v>44</v>
      </c>
      <c r="C40" s="113"/>
      <c r="D40" s="34" t="s">
        <v>12</v>
      </c>
      <c r="E40" s="10" t="s">
        <v>66</v>
      </c>
      <c r="F40" s="99">
        <v>3.25</v>
      </c>
      <c r="G40" s="96">
        <v>3.92</v>
      </c>
      <c r="H40" s="96">
        <v>2.5</v>
      </c>
      <c r="I40" s="97">
        <v>2.85</v>
      </c>
      <c r="J40" s="45">
        <f>AVERAGE(F40:G40:H40,I40)</f>
        <v>3.13</v>
      </c>
      <c r="K40" s="46">
        <f>MIN(F40:G40:H40:I40)</f>
        <v>2.5</v>
      </c>
      <c r="L40" s="47">
        <f>MAX(F40:G40:H40:I40)</f>
        <v>3.92</v>
      </c>
      <c r="M40" s="41">
        <f t="shared" si="1"/>
        <v>0.56799999999999995</v>
      </c>
      <c r="N40" s="6"/>
    </row>
    <row r="41" spans="1:14" ht="15.75" customHeight="1" x14ac:dyDescent="0.25">
      <c r="A41" s="5">
        <v>38</v>
      </c>
      <c r="B41" s="115" t="s">
        <v>44</v>
      </c>
      <c r="C41" s="118"/>
      <c r="D41" s="17" t="s">
        <v>12</v>
      </c>
      <c r="E41" s="32" t="s">
        <v>67</v>
      </c>
      <c r="F41" s="99">
        <v>5</v>
      </c>
      <c r="G41" s="96">
        <v>5.28</v>
      </c>
      <c r="H41" s="96">
        <v>4.5</v>
      </c>
      <c r="I41" s="97">
        <v>5.75</v>
      </c>
      <c r="J41" s="45">
        <f>AVERAGE(F41:G41:H41,I41)</f>
        <v>5.1325000000000003</v>
      </c>
      <c r="K41" s="46">
        <f>MIN(F41:G41:H41:I41)</f>
        <v>4.5</v>
      </c>
      <c r="L41" s="47">
        <f>MAX(F41:G41:H41:I41)</f>
        <v>5.75</v>
      </c>
      <c r="M41" s="41">
        <f t="shared" si="1"/>
        <v>0.27777777777777779</v>
      </c>
      <c r="N41" s="6"/>
    </row>
    <row r="42" spans="1:14" ht="15.75" customHeight="1" x14ac:dyDescent="0.25">
      <c r="A42" s="5">
        <v>39</v>
      </c>
      <c r="B42" s="114" t="s">
        <v>45</v>
      </c>
      <c r="C42" s="114"/>
      <c r="D42" s="17" t="s">
        <v>12</v>
      </c>
      <c r="E42" s="33" t="s">
        <v>68</v>
      </c>
      <c r="F42" s="99">
        <v>6.9</v>
      </c>
      <c r="G42" s="96">
        <v>8.85</v>
      </c>
      <c r="H42" s="96">
        <v>8.99</v>
      </c>
      <c r="I42" s="97">
        <v>6.72</v>
      </c>
      <c r="J42" s="45">
        <f>AVERAGE(F42:G42:H42,I42)</f>
        <v>7.8650000000000002</v>
      </c>
      <c r="K42" s="46">
        <f>MIN(F42:G42:H42:I42)</f>
        <v>6.72</v>
      </c>
      <c r="L42" s="47">
        <f>MAX(F42:G42:H42:I42)</f>
        <v>8.99</v>
      </c>
      <c r="M42" s="41">
        <f t="shared" si="1"/>
        <v>0.33779761904761912</v>
      </c>
      <c r="N42" s="6"/>
    </row>
    <row r="43" spans="1:14" ht="15.75" customHeight="1" x14ac:dyDescent="0.25">
      <c r="A43" s="5">
        <v>40</v>
      </c>
      <c r="B43" s="114" t="s">
        <v>46</v>
      </c>
      <c r="C43" s="114"/>
      <c r="D43" s="17" t="s">
        <v>12</v>
      </c>
      <c r="E43" s="33" t="s">
        <v>13</v>
      </c>
      <c r="F43" s="99">
        <v>74.900000000000006</v>
      </c>
      <c r="G43" s="96">
        <v>67.12</v>
      </c>
      <c r="H43" s="96" t="s">
        <v>64</v>
      </c>
      <c r="I43" s="97">
        <v>49.9</v>
      </c>
      <c r="J43" s="45">
        <f>AVERAGE(F43:G43:H43,I43)</f>
        <v>63.973333333333336</v>
      </c>
      <c r="K43" s="46">
        <f>MIN(F43:G43:H43:I43)</f>
        <v>49.9</v>
      </c>
      <c r="L43" s="47">
        <f>MAX(F43:G43:H43:I43)</f>
        <v>74.900000000000006</v>
      </c>
      <c r="M43" s="41">
        <f t="shared" si="1"/>
        <v>0.5010020040080162</v>
      </c>
      <c r="N43" s="6"/>
    </row>
    <row r="44" spans="1:14" ht="15.75" customHeight="1" x14ac:dyDescent="0.25">
      <c r="A44" s="5">
        <v>41</v>
      </c>
      <c r="B44" s="114" t="s">
        <v>47</v>
      </c>
      <c r="C44" s="114"/>
      <c r="D44" s="17" t="s">
        <v>12</v>
      </c>
      <c r="E44" s="33" t="s">
        <v>13</v>
      </c>
      <c r="F44" s="99">
        <v>5.5</v>
      </c>
      <c r="G44" s="96">
        <v>3.75</v>
      </c>
      <c r="H44" s="96">
        <v>1</v>
      </c>
      <c r="I44" s="97">
        <v>3.5</v>
      </c>
      <c r="J44" s="45">
        <f>AVERAGE(F44:G44:H44,I44)</f>
        <v>3.4375</v>
      </c>
      <c r="K44" s="46">
        <f>MIN(F44:G44:H44:I44)</f>
        <v>1</v>
      </c>
      <c r="L44" s="47">
        <f>MAX(F44:G44:H44:I44)</f>
        <v>5.5</v>
      </c>
      <c r="M44" s="41">
        <f t="shared" si="1"/>
        <v>4.5</v>
      </c>
      <c r="N44" s="6"/>
    </row>
    <row r="45" spans="1:14" ht="15.75" customHeight="1" x14ac:dyDescent="0.25">
      <c r="A45" s="5">
        <v>42</v>
      </c>
      <c r="B45" s="114" t="s">
        <v>48</v>
      </c>
      <c r="C45" s="114"/>
      <c r="D45" s="17" t="s">
        <v>12</v>
      </c>
      <c r="E45" s="33" t="s">
        <v>13</v>
      </c>
      <c r="F45" s="99" t="s">
        <v>64</v>
      </c>
      <c r="G45" s="96" t="s">
        <v>64</v>
      </c>
      <c r="H45" s="96">
        <v>2.5</v>
      </c>
      <c r="I45" s="97">
        <v>2.99</v>
      </c>
      <c r="J45" s="45">
        <f>AVERAGE(F45:G45:H45,I45)</f>
        <v>2.7450000000000001</v>
      </c>
      <c r="K45" s="46">
        <f>MIN(F45:G45:H45:I45)</f>
        <v>2.5</v>
      </c>
      <c r="L45" s="47">
        <f>MAX(F45:G45:H45:I45)</f>
        <v>2.99</v>
      </c>
      <c r="M45" s="41">
        <f t="shared" si="1"/>
        <v>0.19600000000000009</v>
      </c>
      <c r="N45" s="6"/>
    </row>
    <row r="46" spans="1:14" ht="15.75" customHeight="1" x14ac:dyDescent="0.25">
      <c r="A46" s="5">
        <v>43</v>
      </c>
      <c r="B46" s="114" t="s">
        <v>49</v>
      </c>
      <c r="C46" s="114"/>
      <c r="D46" s="17" t="s">
        <v>12</v>
      </c>
      <c r="E46" s="33" t="s">
        <v>13</v>
      </c>
      <c r="F46" s="99">
        <v>3</v>
      </c>
      <c r="G46" s="96" t="s">
        <v>64</v>
      </c>
      <c r="H46" s="96">
        <v>2.5</v>
      </c>
      <c r="I46" s="97">
        <v>1.26</v>
      </c>
      <c r="J46" s="45">
        <f>AVERAGE(F46:G46:H46,I46)</f>
        <v>2.2533333333333334</v>
      </c>
      <c r="K46" s="46">
        <f>MIN(F46:G46:H46:I46)</f>
        <v>1.26</v>
      </c>
      <c r="L46" s="47">
        <f>MAX(F46:G46:H46:I46)</f>
        <v>3</v>
      </c>
      <c r="M46" s="41">
        <f t="shared" si="1"/>
        <v>1.3809523809523809</v>
      </c>
      <c r="N46" s="6"/>
    </row>
    <row r="47" spans="1:14" ht="15.75" customHeight="1" x14ac:dyDescent="0.25">
      <c r="A47" s="5">
        <v>44</v>
      </c>
      <c r="B47" s="114" t="s">
        <v>50</v>
      </c>
      <c r="C47" s="114"/>
      <c r="D47" s="17" t="s">
        <v>12</v>
      </c>
      <c r="E47" s="33" t="s">
        <v>13</v>
      </c>
      <c r="F47" s="99">
        <v>6.9</v>
      </c>
      <c r="G47" s="96">
        <v>3.33</v>
      </c>
      <c r="H47" s="96">
        <v>3.99</v>
      </c>
      <c r="I47" s="97">
        <v>6.79</v>
      </c>
      <c r="J47" s="45">
        <f>AVERAGE(F47:G47:H47,I47)</f>
        <v>5.2525000000000004</v>
      </c>
      <c r="K47" s="46">
        <f>MIN(F47:G47:H47:I47)</f>
        <v>3.33</v>
      </c>
      <c r="L47" s="47">
        <f>MAX(F47:G47:H47:I47)</f>
        <v>6.9</v>
      </c>
      <c r="M47" s="41">
        <f t="shared" si="1"/>
        <v>1.0720720720720722</v>
      </c>
      <c r="N47" s="6"/>
    </row>
    <row r="48" spans="1:14" ht="15.75" customHeight="1" x14ac:dyDescent="0.25">
      <c r="A48" s="5">
        <v>45</v>
      </c>
      <c r="B48" s="115" t="s">
        <v>69</v>
      </c>
      <c r="C48" s="118"/>
      <c r="D48" s="17" t="s">
        <v>12</v>
      </c>
      <c r="E48" s="33" t="s">
        <v>13</v>
      </c>
      <c r="F48" s="99" t="s">
        <v>64</v>
      </c>
      <c r="G48" s="96">
        <v>5.71</v>
      </c>
      <c r="H48" s="96">
        <v>4.99</v>
      </c>
      <c r="I48" s="97">
        <v>4.99</v>
      </c>
      <c r="J48" s="45">
        <f>AVERAGE(F48:G48:H48,I48)</f>
        <v>5.2299999999999995</v>
      </c>
      <c r="K48" s="46">
        <f>MIN(F48:G48:H48:I48)</f>
        <v>4.99</v>
      </c>
      <c r="L48" s="47">
        <f>MAX(F48:G48:H48:I48)</f>
        <v>5.71</v>
      </c>
      <c r="M48" s="41">
        <f t="shared" si="1"/>
        <v>0.14428857715430857</v>
      </c>
      <c r="N48" s="6"/>
    </row>
    <row r="49" spans="1:14" ht="15.75" customHeight="1" x14ac:dyDescent="0.25">
      <c r="A49" s="5">
        <v>46</v>
      </c>
      <c r="B49" s="115" t="s">
        <v>53</v>
      </c>
      <c r="C49" s="118"/>
      <c r="D49" s="17" t="s">
        <v>12</v>
      </c>
      <c r="E49" s="33" t="s">
        <v>13</v>
      </c>
      <c r="F49" s="99">
        <v>2.9</v>
      </c>
      <c r="G49" s="96">
        <v>3.24</v>
      </c>
      <c r="H49" s="96">
        <v>2.99</v>
      </c>
      <c r="I49" s="97">
        <v>2.5</v>
      </c>
      <c r="J49" s="45">
        <f>AVERAGE(F49:G49:H49,I49)</f>
        <v>2.9075000000000002</v>
      </c>
      <c r="K49" s="46">
        <f>MIN(F49:G49:H49:I49)</f>
        <v>2.5</v>
      </c>
      <c r="L49" s="47">
        <f>MAX(F49:G49:H49:I49)</f>
        <v>3.24</v>
      </c>
      <c r="M49" s="41">
        <f t="shared" si="1"/>
        <v>0.2960000000000001</v>
      </c>
      <c r="N49" s="6"/>
    </row>
    <row r="50" spans="1:14" ht="15.75" customHeight="1" x14ac:dyDescent="0.25">
      <c r="A50" s="5">
        <v>47</v>
      </c>
      <c r="B50" s="115" t="s">
        <v>53</v>
      </c>
      <c r="C50" s="118"/>
      <c r="D50" s="17" t="s">
        <v>52</v>
      </c>
      <c r="E50" s="33" t="s">
        <v>13</v>
      </c>
      <c r="F50" s="99">
        <v>2.9</v>
      </c>
      <c r="G50" s="96">
        <v>9.36</v>
      </c>
      <c r="H50" s="96">
        <v>3.5</v>
      </c>
      <c r="I50" s="97">
        <v>3.5</v>
      </c>
      <c r="J50" s="45">
        <f>AVERAGE(F50:G50:H50,I50)</f>
        <v>4.8149999999999995</v>
      </c>
      <c r="K50" s="46">
        <f>MIN(F50:G50:H50:I50)</f>
        <v>2.9</v>
      </c>
      <c r="L50" s="47">
        <f>MAX(F50:G50:H50:I50)</f>
        <v>9.36</v>
      </c>
      <c r="M50" s="41">
        <f t="shared" si="1"/>
        <v>2.2275862068965515</v>
      </c>
      <c r="N50" s="6"/>
    </row>
    <row r="51" spans="1:14" ht="15.75" customHeight="1" x14ac:dyDescent="0.25">
      <c r="A51" s="5">
        <v>48</v>
      </c>
      <c r="B51" s="115" t="s">
        <v>51</v>
      </c>
      <c r="C51" s="116"/>
      <c r="D51" s="17" t="s">
        <v>12</v>
      </c>
      <c r="E51" s="33" t="s">
        <v>13</v>
      </c>
      <c r="F51" s="99">
        <v>4</v>
      </c>
      <c r="G51" s="96">
        <v>3.24</v>
      </c>
      <c r="H51" s="96">
        <v>3.99</v>
      </c>
      <c r="I51" s="97">
        <v>4</v>
      </c>
      <c r="J51" s="45">
        <f>AVERAGE(F51:G51:H51,I51)</f>
        <v>3.8075000000000001</v>
      </c>
      <c r="K51" s="46">
        <f>MIN(F51:G51:H51:I51)</f>
        <v>3.24</v>
      </c>
      <c r="L51" s="47">
        <f>MAX(F51:G51:H51:I51)</f>
        <v>4</v>
      </c>
      <c r="M51" s="41">
        <f t="shared" si="1"/>
        <v>0.23456790123456783</v>
      </c>
      <c r="N51" s="6"/>
    </row>
    <row r="52" spans="1:14" ht="15.75" customHeight="1" x14ac:dyDescent="0.25">
      <c r="A52" s="5">
        <v>49</v>
      </c>
      <c r="B52" s="16" t="s">
        <v>51</v>
      </c>
      <c r="C52" s="30"/>
      <c r="D52" s="17" t="s">
        <v>52</v>
      </c>
      <c r="E52" s="33" t="s">
        <v>13</v>
      </c>
      <c r="F52" s="99" t="s">
        <v>64</v>
      </c>
      <c r="G52" s="96" t="s">
        <v>64</v>
      </c>
      <c r="H52" s="96">
        <v>4.99</v>
      </c>
      <c r="I52" s="97">
        <v>11</v>
      </c>
      <c r="J52" s="45">
        <f>AVERAGE(F52:G52:H52,I52)</f>
        <v>7.9950000000000001</v>
      </c>
      <c r="K52" s="46">
        <f>MIN(F52:G52:H52:I52)</f>
        <v>4.99</v>
      </c>
      <c r="L52" s="47">
        <f>MAX(F52:G52:H52:I52)</f>
        <v>11</v>
      </c>
      <c r="M52" s="41">
        <f t="shared" si="1"/>
        <v>1.2044088176352705</v>
      </c>
      <c r="N52" s="6"/>
    </row>
    <row r="53" spans="1:14" ht="15.75" customHeight="1" x14ac:dyDescent="0.25">
      <c r="A53" s="5">
        <v>50</v>
      </c>
      <c r="B53" s="17" t="s">
        <v>54</v>
      </c>
      <c r="C53" s="30"/>
      <c r="D53" s="17" t="s">
        <v>12</v>
      </c>
      <c r="E53" s="33" t="s">
        <v>13</v>
      </c>
      <c r="F53" s="99">
        <v>7.9</v>
      </c>
      <c r="G53" s="96">
        <v>7.42</v>
      </c>
      <c r="H53" s="96">
        <v>6.99</v>
      </c>
      <c r="I53" s="97">
        <v>6.99</v>
      </c>
      <c r="J53" s="45">
        <f>AVERAGE(F53:G53:H53,I53)</f>
        <v>7.3250000000000011</v>
      </c>
      <c r="K53" s="46">
        <f>MIN(F53:G53:H53:I53)</f>
        <v>6.99</v>
      </c>
      <c r="L53" s="47">
        <f>MAX(F53:G53:H53:I53)</f>
        <v>7.9</v>
      </c>
      <c r="M53" s="41">
        <f t="shared" si="1"/>
        <v>0.1301859799713877</v>
      </c>
      <c r="N53" s="6"/>
    </row>
    <row r="54" spans="1:14" ht="15.75" customHeight="1" x14ac:dyDescent="0.25">
      <c r="A54" s="25">
        <v>51</v>
      </c>
      <c r="B54" s="15" t="s">
        <v>55</v>
      </c>
      <c r="C54" s="31"/>
      <c r="D54" s="17" t="s">
        <v>12</v>
      </c>
      <c r="E54" s="32" t="s">
        <v>13</v>
      </c>
      <c r="F54" s="99">
        <v>15.9</v>
      </c>
      <c r="G54" s="96">
        <v>12.69</v>
      </c>
      <c r="H54" s="96">
        <v>13.99</v>
      </c>
      <c r="I54" s="97">
        <v>10.99</v>
      </c>
      <c r="J54" s="45">
        <f>AVERAGE(F54:G54:H54,I54)</f>
        <v>13.3925</v>
      </c>
      <c r="K54" s="46">
        <f>MIN(F54:G54:H54:I54)</f>
        <v>10.99</v>
      </c>
      <c r="L54" s="47">
        <f>MAX(F54:G54:H54:I54)</f>
        <v>15.9</v>
      </c>
      <c r="M54" s="41">
        <f t="shared" si="1"/>
        <v>0.44676979071883532</v>
      </c>
      <c r="N54" s="6"/>
    </row>
    <row r="55" spans="1:14" ht="15.75" customHeight="1" x14ac:dyDescent="0.25">
      <c r="A55" s="5">
        <v>52</v>
      </c>
      <c r="B55" s="16" t="s">
        <v>56</v>
      </c>
      <c r="C55" s="30"/>
      <c r="D55" s="17" t="s">
        <v>52</v>
      </c>
      <c r="E55" s="33" t="s">
        <v>13</v>
      </c>
      <c r="F55" s="99" t="s">
        <v>64</v>
      </c>
      <c r="G55" s="96">
        <v>15.99</v>
      </c>
      <c r="H55" s="96">
        <v>15.99</v>
      </c>
      <c r="I55" s="97">
        <v>10.99</v>
      </c>
      <c r="J55" s="45">
        <f>AVERAGE(F55:G55:H55,I55)</f>
        <v>14.323333333333332</v>
      </c>
      <c r="K55" s="46">
        <f>MIN(F55:G55:H55:I55)</f>
        <v>10.99</v>
      </c>
      <c r="L55" s="47">
        <f>MAX(F55:G55:H55:I55)</f>
        <v>15.99</v>
      </c>
      <c r="M55" s="41">
        <f t="shared" si="1"/>
        <v>0.45495905368516831</v>
      </c>
      <c r="N55" s="6"/>
    </row>
    <row r="56" spans="1:14" ht="15.75" customHeight="1" x14ac:dyDescent="0.25">
      <c r="A56" s="5">
        <v>53</v>
      </c>
      <c r="B56" s="16" t="s">
        <v>56</v>
      </c>
      <c r="C56" s="30"/>
      <c r="D56" s="17" t="s">
        <v>12</v>
      </c>
      <c r="E56" s="33" t="s">
        <v>13</v>
      </c>
      <c r="F56" s="99">
        <v>15.9</v>
      </c>
      <c r="G56" s="96">
        <v>12.96</v>
      </c>
      <c r="H56" s="96">
        <v>13.99</v>
      </c>
      <c r="I56" s="97">
        <v>10.99</v>
      </c>
      <c r="J56" s="45">
        <f>AVERAGE(F56:G56:H56,I56)</f>
        <v>13.46</v>
      </c>
      <c r="K56" s="46">
        <f>MIN(F56:G56:H56:I56)</f>
        <v>10.99</v>
      </c>
      <c r="L56" s="47">
        <f>MAX(F56:G56:H56:I56)</f>
        <v>15.9</v>
      </c>
      <c r="M56" s="41">
        <f t="shared" si="1"/>
        <v>0.44676979071883532</v>
      </c>
      <c r="N56" s="6"/>
    </row>
    <row r="57" spans="1:14" ht="15.75" customHeight="1" x14ac:dyDescent="0.25">
      <c r="A57" s="5">
        <v>54</v>
      </c>
      <c r="B57" s="16" t="s">
        <v>57</v>
      </c>
      <c r="C57" s="30"/>
      <c r="D57" s="17" t="s">
        <v>52</v>
      </c>
      <c r="E57" s="33" t="s">
        <v>13</v>
      </c>
      <c r="F57" s="99" t="s">
        <v>64</v>
      </c>
      <c r="G57" s="96">
        <v>18.47</v>
      </c>
      <c r="H57" s="96">
        <v>19.989999999999998</v>
      </c>
      <c r="I57" s="97">
        <v>15.25</v>
      </c>
      <c r="J57" s="45">
        <f>AVERAGE(F57:G57:H57,I57)</f>
        <v>17.903333333333332</v>
      </c>
      <c r="K57" s="46">
        <f>MIN(F57:G57:H57:I57)</f>
        <v>15.25</v>
      </c>
      <c r="L57" s="47">
        <f>MAX(F57:G57:H57:I57)</f>
        <v>19.989999999999998</v>
      </c>
      <c r="M57" s="41">
        <f t="shared" si="1"/>
        <v>0.31081967213114742</v>
      </c>
      <c r="N57" s="6"/>
    </row>
    <row r="58" spans="1:14" ht="15.75" customHeight="1" x14ac:dyDescent="0.25">
      <c r="A58" s="5">
        <v>55</v>
      </c>
      <c r="B58" s="16" t="s">
        <v>57</v>
      </c>
      <c r="C58" s="30"/>
      <c r="D58" s="17" t="s">
        <v>12</v>
      </c>
      <c r="E58" s="33" t="s">
        <v>13</v>
      </c>
      <c r="F58" s="99">
        <v>23.9</v>
      </c>
      <c r="G58" s="96">
        <v>15.3</v>
      </c>
      <c r="H58" s="96">
        <v>19.989999999999998</v>
      </c>
      <c r="I58" s="97">
        <v>15.25</v>
      </c>
      <c r="J58" s="45">
        <f>AVERAGE(F58:G58:H58,I58)</f>
        <v>18.61</v>
      </c>
      <c r="K58" s="46">
        <f>MIN(F58:G58:H58:I58)</f>
        <v>15.25</v>
      </c>
      <c r="L58" s="47">
        <f>MAX(F58:G58:H58:I58)</f>
        <v>23.9</v>
      </c>
      <c r="M58" s="41">
        <f t="shared" si="1"/>
        <v>0.5672131147540983</v>
      </c>
      <c r="N58" s="6"/>
    </row>
    <row r="59" spans="1:14" ht="15.75" customHeight="1" x14ac:dyDescent="0.25">
      <c r="A59" s="5">
        <v>56</v>
      </c>
      <c r="B59" s="16" t="s">
        <v>58</v>
      </c>
      <c r="C59" s="30"/>
      <c r="D59" s="17" t="s">
        <v>52</v>
      </c>
      <c r="E59" s="33" t="s">
        <v>13</v>
      </c>
      <c r="F59" s="99" t="s">
        <v>64</v>
      </c>
      <c r="G59" s="96">
        <v>20.07</v>
      </c>
      <c r="H59" s="96">
        <v>25.99</v>
      </c>
      <c r="I59" s="97">
        <v>19.2</v>
      </c>
      <c r="J59" s="45">
        <f>AVERAGE(F59:G59:H59,I59)</f>
        <v>21.753333333333334</v>
      </c>
      <c r="K59" s="46">
        <f>MIN(F59:G59:H59:I59)</f>
        <v>19.2</v>
      </c>
      <c r="L59" s="47">
        <f>MAX(F59:G59:H59:I59)</f>
        <v>25.99</v>
      </c>
      <c r="M59" s="41">
        <f t="shared" si="1"/>
        <v>0.35364583333333333</v>
      </c>
      <c r="N59" s="6"/>
    </row>
    <row r="60" spans="1:14" ht="15.75" customHeight="1" x14ac:dyDescent="0.25">
      <c r="A60" s="5">
        <v>57</v>
      </c>
      <c r="B60" s="16" t="s">
        <v>70</v>
      </c>
      <c r="C60" s="30"/>
      <c r="D60" s="17" t="s">
        <v>12</v>
      </c>
      <c r="E60" s="33" t="s">
        <v>13</v>
      </c>
      <c r="F60" s="99">
        <v>22.9</v>
      </c>
      <c r="G60" s="96">
        <v>23.5</v>
      </c>
      <c r="H60" s="96">
        <v>24.99</v>
      </c>
      <c r="I60" s="97">
        <v>19.2</v>
      </c>
      <c r="J60" s="45">
        <f>AVERAGE(F60:G60:H60,I60)</f>
        <v>22.647500000000001</v>
      </c>
      <c r="K60" s="46">
        <f>MIN(F60:G60:H60:I60)</f>
        <v>19.2</v>
      </c>
      <c r="L60" s="47">
        <f>MAX(F60:G60:H60:I60)</f>
        <v>24.99</v>
      </c>
      <c r="M60" s="41">
        <f t="shared" si="1"/>
        <v>0.30156249999999996</v>
      </c>
      <c r="N60" s="6"/>
    </row>
    <row r="61" spans="1:14" ht="15.75" customHeight="1" x14ac:dyDescent="0.25">
      <c r="A61" s="5">
        <v>58</v>
      </c>
      <c r="B61" s="16" t="s">
        <v>71</v>
      </c>
      <c r="C61" s="30"/>
      <c r="D61" s="17" t="s">
        <v>12</v>
      </c>
      <c r="E61" s="33" t="s">
        <v>13</v>
      </c>
      <c r="F61" s="99">
        <v>4.25</v>
      </c>
      <c r="G61" s="96">
        <v>5.53</v>
      </c>
      <c r="H61" s="96">
        <v>3.99</v>
      </c>
      <c r="I61" s="97">
        <v>4</v>
      </c>
      <c r="J61" s="45">
        <f>AVERAGE(F61:G61:H61,I61)</f>
        <v>4.4425000000000008</v>
      </c>
      <c r="K61" s="46">
        <f>MIN(F61:G61:H61:I61)</f>
        <v>3.99</v>
      </c>
      <c r="L61" s="47">
        <f>MAX(F61:G61:H61:I61)</f>
        <v>5.53</v>
      </c>
      <c r="M61" s="41">
        <f t="shared" si="1"/>
        <v>0.38596491228070173</v>
      </c>
      <c r="N61" s="6"/>
    </row>
    <row r="62" spans="1:14" ht="15.75" customHeight="1" x14ac:dyDescent="0.25">
      <c r="A62" s="5">
        <v>59</v>
      </c>
      <c r="B62" s="16" t="s">
        <v>72</v>
      </c>
      <c r="C62" s="30"/>
      <c r="D62" s="17" t="s">
        <v>12</v>
      </c>
      <c r="E62" s="33" t="s">
        <v>13</v>
      </c>
      <c r="F62" s="101">
        <v>5.49</v>
      </c>
      <c r="G62" s="102">
        <v>5.71</v>
      </c>
      <c r="H62" s="102">
        <v>4.99</v>
      </c>
      <c r="I62" s="103">
        <v>4.99</v>
      </c>
      <c r="J62" s="45">
        <f>AVERAGE(F62:G62:H62,I62)</f>
        <v>5.2949999999999999</v>
      </c>
      <c r="K62" s="46">
        <f>MIN(F62:G62:H62:I62)</f>
        <v>4.99</v>
      </c>
      <c r="L62" s="108">
        <f>MAX(F62:G62:H62:I62)</f>
        <v>5.71</v>
      </c>
      <c r="M62" s="41">
        <f t="shared" si="1"/>
        <v>0.14428857715430857</v>
      </c>
      <c r="N62" s="6"/>
    </row>
    <row r="63" spans="1:14" ht="16.5" customHeight="1" thickBot="1" x14ac:dyDescent="0.3">
      <c r="A63" s="110"/>
      <c r="B63" s="122" t="s">
        <v>5</v>
      </c>
      <c r="C63" s="123"/>
      <c r="D63" s="123"/>
      <c r="E63" s="124"/>
      <c r="F63" s="44">
        <f>SUM(F4:F62)</f>
        <v>404.52999999999986</v>
      </c>
      <c r="G63" s="44">
        <f>SUM(G4:G62)</f>
        <v>491.82</v>
      </c>
      <c r="H63" s="44">
        <f>SUM(H4:H62)</f>
        <v>337.56000000000012</v>
      </c>
      <c r="I63" s="44">
        <f>SUM(I4:I62)</f>
        <v>444.6400000000001</v>
      </c>
      <c r="J63" s="142"/>
      <c r="K63" s="143"/>
      <c r="L63" s="143"/>
      <c r="M63" s="144"/>
      <c r="N63" s="18" t="e">
        <f>(M67-#REF!)/#REF!*100%</f>
        <v>#REF!</v>
      </c>
    </row>
    <row r="64" spans="1:14" ht="16.5" customHeight="1" thickBot="1" x14ac:dyDescent="0.3">
      <c r="A64" s="111"/>
      <c r="B64" s="23" t="s">
        <v>6</v>
      </c>
      <c r="C64" s="20"/>
      <c r="D64" s="24" t="s">
        <v>64</v>
      </c>
      <c r="E64" s="21"/>
      <c r="F64" s="22">
        <f>COUNTIF(F4:F62,D64)</f>
        <v>7</v>
      </c>
      <c r="G64" s="22">
        <f>COUNTIF(G4:G62,D64)</f>
        <v>3</v>
      </c>
      <c r="H64" s="22">
        <f>COUNTIF(H4:H62,D64)</f>
        <v>3</v>
      </c>
      <c r="I64" s="22">
        <f>COUNTIF(I4:I62,D64)</f>
        <v>0</v>
      </c>
      <c r="J64" s="142"/>
      <c r="K64" s="143"/>
      <c r="L64" s="143"/>
      <c r="M64" s="144"/>
      <c r="N64" s="19"/>
    </row>
    <row r="65" spans="1:18" ht="16.5" customHeight="1" thickBot="1" x14ac:dyDescent="0.3">
      <c r="A65" s="111"/>
      <c r="B65" s="139" t="s">
        <v>7</v>
      </c>
      <c r="C65" s="140"/>
      <c r="D65" s="140"/>
      <c r="E65" s="141"/>
      <c r="F65" s="37" t="s">
        <v>63</v>
      </c>
      <c r="G65" s="37" t="s">
        <v>77</v>
      </c>
      <c r="H65" s="37" t="s">
        <v>65</v>
      </c>
      <c r="I65" s="37" t="s">
        <v>62</v>
      </c>
      <c r="J65" s="142"/>
      <c r="K65" s="143"/>
      <c r="L65" s="143"/>
      <c r="M65" s="144"/>
      <c r="N65" s="19"/>
      <c r="R65"/>
    </row>
    <row r="66" spans="1:18" ht="16.5" customHeight="1" thickBot="1" x14ac:dyDescent="0.3">
      <c r="A66" s="111"/>
      <c r="B66" s="119" t="s">
        <v>59</v>
      </c>
      <c r="C66" s="120"/>
      <c r="D66" s="120"/>
      <c r="E66" s="120"/>
      <c r="F66" s="120"/>
      <c r="G66" s="120"/>
      <c r="H66" s="120"/>
      <c r="I66" s="121"/>
      <c r="J66" s="106">
        <f>SUM(J4:J62)</f>
        <v>467.8508333333333</v>
      </c>
      <c r="K66" s="106">
        <f>SUM(K4:K62)</f>
        <v>365.28000000000003</v>
      </c>
      <c r="L66" s="106">
        <f>SUM(L4:L62)</f>
        <v>578.83000000000015</v>
      </c>
      <c r="M66" s="107">
        <f>(L66-K66)/K66*100%</f>
        <v>0.58462001752080628</v>
      </c>
      <c r="N66" s="19"/>
    </row>
    <row r="67" spans="1:18" s="90" customFormat="1" ht="22.5" customHeight="1" x14ac:dyDescent="0.2">
      <c r="B67" s="91" t="s">
        <v>81</v>
      </c>
      <c r="F67" s="125" t="s">
        <v>76</v>
      </c>
      <c r="G67" s="125"/>
      <c r="H67" s="125"/>
      <c r="I67" s="105"/>
      <c r="R67" s="1"/>
    </row>
    <row r="68" spans="1:18" customFormat="1" ht="15.75" x14ac:dyDescent="0.25">
      <c r="A68" s="48"/>
      <c r="B68" s="89" t="s">
        <v>85</v>
      </c>
      <c r="C68" s="89"/>
      <c r="D68" s="61"/>
      <c r="E68" s="61"/>
      <c r="F68" s="126" t="s">
        <v>8</v>
      </c>
      <c r="G68" s="126"/>
      <c r="H68" s="126"/>
      <c r="I68" s="49"/>
      <c r="J68" s="145" t="s">
        <v>75</v>
      </c>
      <c r="K68" s="145"/>
      <c r="L68" s="145"/>
      <c r="M68" s="145"/>
      <c r="N68" s="145"/>
      <c r="O68" s="145"/>
      <c r="P68" s="145"/>
      <c r="Q68" s="48"/>
      <c r="R68" s="1"/>
    </row>
  </sheetData>
  <sheetProtection algorithmName="SHA-512" hashValue="+Q8lCtQ566Fmx+uH55TlW7kwol24lRiyipk4rOWVE6sbpmo00HFawdAgPEGLObQQ2+yBwJnonxJVQTQSi0VymA==" saltValue="ZvlrN00uQfz9MEJGjdfIkQ==" spinCount="100000" sheet="1" objects="1" scenarios="1"/>
  <mergeCells count="54">
    <mergeCell ref="B5:C5"/>
    <mergeCell ref="B7:C7"/>
    <mergeCell ref="J2:J3"/>
    <mergeCell ref="K2:K3"/>
    <mergeCell ref="L2:L3"/>
    <mergeCell ref="J63:M65"/>
    <mergeCell ref="J68:P68"/>
    <mergeCell ref="B40:C40"/>
    <mergeCell ref="B19:C19"/>
    <mergeCell ref="B20:C20"/>
    <mergeCell ref="B21:C21"/>
    <mergeCell ref="B22:C22"/>
    <mergeCell ref="B23:C23"/>
    <mergeCell ref="B27:C27"/>
    <mergeCell ref="B28:C28"/>
    <mergeCell ref="B33:C33"/>
    <mergeCell ref="F67:H67"/>
    <mergeCell ref="F68:H68"/>
    <mergeCell ref="B16:C16"/>
    <mergeCell ref="B2:C2"/>
    <mergeCell ref="B1:M1"/>
    <mergeCell ref="F2:I2"/>
    <mergeCell ref="B3:E3"/>
    <mergeCell ref="B4:C4"/>
    <mergeCell ref="B13:C13"/>
    <mergeCell ref="B14:C14"/>
    <mergeCell ref="B15:C15"/>
    <mergeCell ref="B6:C6"/>
    <mergeCell ref="B9:C9"/>
    <mergeCell ref="B11:C11"/>
    <mergeCell ref="B10:C10"/>
    <mergeCell ref="B65:E65"/>
    <mergeCell ref="B25:C25"/>
    <mergeCell ref="B43:C43"/>
    <mergeCell ref="B66:I66"/>
    <mergeCell ref="B47:C47"/>
    <mergeCell ref="B46:C46"/>
    <mergeCell ref="B63:E63"/>
    <mergeCell ref="B32:C32"/>
    <mergeCell ref="B42:C42"/>
    <mergeCell ref="B51:C51"/>
    <mergeCell ref="B8:C8"/>
    <mergeCell ref="B12:C12"/>
    <mergeCell ref="B24:C24"/>
    <mergeCell ref="B26:C26"/>
    <mergeCell ref="B17:C17"/>
    <mergeCell ref="B18:C18"/>
    <mergeCell ref="B31:C31"/>
    <mergeCell ref="B50:C50"/>
    <mergeCell ref="B44:C44"/>
    <mergeCell ref="B49:C49"/>
    <mergeCell ref="B48:C48"/>
    <mergeCell ref="B41:C41"/>
    <mergeCell ref="B45:C45"/>
  </mergeCells>
  <phoneticPr fontId="0" type="noConversion"/>
  <pageMargins left="0.23622047244094491" right="0.23622047244094491" top="0.23622047244094491" bottom="0" header="0" footer="0"/>
  <pageSetup paperSize="9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zoomScale="90" zoomScaleNormal="90" workbookViewId="0">
      <selection activeCell="F8" sqref="F8"/>
    </sheetView>
  </sheetViews>
  <sheetFormatPr defaultRowHeight="12.75" x14ac:dyDescent="0.2"/>
  <cols>
    <col min="2" max="2" width="46.7109375" customWidth="1"/>
    <col min="3" max="3" width="5.7109375" customWidth="1"/>
    <col min="4" max="4" width="12.5703125" bestFit="1" customWidth="1"/>
    <col min="5" max="5" width="14.140625" customWidth="1"/>
    <col min="6" max="6" width="14.85546875" customWidth="1"/>
    <col min="7" max="8" width="14.85546875" bestFit="1" customWidth="1"/>
    <col min="9" max="9" width="14.7109375" bestFit="1" customWidth="1"/>
    <col min="10" max="11" width="14.85546875" bestFit="1" customWidth="1"/>
    <col min="12" max="12" width="13.42578125" bestFit="1" customWidth="1"/>
    <col min="13" max="13" width="14.140625" customWidth="1"/>
    <col min="14" max="15" width="13.42578125" bestFit="1" customWidth="1"/>
    <col min="16" max="16" width="15.7109375" bestFit="1" customWidth="1"/>
    <col min="17" max="17" width="18" bestFit="1" customWidth="1"/>
    <col min="18" max="18" width="13.140625" bestFit="1" customWidth="1"/>
    <col min="19" max="20" width="15.7109375" bestFit="1" customWidth="1"/>
  </cols>
  <sheetData>
    <row r="1" spans="1:16" ht="40.5" customHeight="1" thickBot="1" x14ac:dyDescent="0.25">
      <c r="A1" s="48"/>
      <c r="B1" s="129" t="s">
        <v>89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155" t="s">
        <v>82</v>
      </c>
      <c r="O1" s="155" t="s">
        <v>83</v>
      </c>
      <c r="P1" s="158" t="s">
        <v>84</v>
      </c>
    </row>
    <row r="2" spans="1:16" ht="21" thickBot="1" x14ac:dyDescent="0.35">
      <c r="A2" s="48"/>
      <c r="B2" s="150"/>
      <c r="C2" s="151"/>
      <c r="D2" s="151"/>
      <c r="E2" s="152"/>
      <c r="F2" s="163" t="s">
        <v>61</v>
      </c>
      <c r="G2" s="164"/>
      <c r="H2" s="163" t="s">
        <v>73</v>
      </c>
      <c r="I2" s="164"/>
      <c r="J2" s="163" t="s">
        <v>74</v>
      </c>
      <c r="K2" s="165"/>
      <c r="L2" s="163" t="s">
        <v>9</v>
      </c>
      <c r="M2" s="165"/>
      <c r="N2" s="156"/>
      <c r="O2" s="156"/>
      <c r="P2" s="159"/>
    </row>
    <row r="3" spans="1:16" ht="18.75" thickBot="1" x14ac:dyDescent="0.3">
      <c r="A3" s="48"/>
      <c r="B3" s="161" t="s">
        <v>1</v>
      </c>
      <c r="C3" s="162"/>
      <c r="D3" s="83" t="s">
        <v>10</v>
      </c>
      <c r="E3" s="84" t="s">
        <v>2</v>
      </c>
      <c r="F3" s="50">
        <v>2020</v>
      </c>
      <c r="G3" s="50">
        <v>2021</v>
      </c>
      <c r="H3" s="50">
        <v>2020</v>
      </c>
      <c r="I3" s="50">
        <v>2021</v>
      </c>
      <c r="J3" s="50">
        <v>2020</v>
      </c>
      <c r="K3" s="50">
        <v>2021</v>
      </c>
      <c r="L3" s="50">
        <v>2020</v>
      </c>
      <c r="M3" s="85">
        <v>2021</v>
      </c>
      <c r="N3" s="157"/>
      <c r="O3" s="157"/>
      <c r="P3" s="160"/>
    </row>
    <row r="4" spans="1:16" ht="15.75" x14ac:dyDescent="0.25">
      <c r="A4" s="51">
        <v>1</v>
      </c>
      <c r="B4" s="153" t="s">
        <v>11</v>
      </c>
      <c r="C4" s="154"/>
      <c r="D4" s="52" t="s">
        <v>12</v>
      </c>
      <c r="E4" s="53" t="s">
        <v>13</v>
      </c>
      <c r="F4" s="96">
        <v>2</v>
      </c>
      <c r="G4" s="96">
        <v>2.5</v>
      </c>
      <c r="H4" s="96">
        <v>2</v>
      </c>
      <c r="I4" s="96">
        <v>1.28</v>
      </c>
      <c r="J4" s="96">
        <v>1.25</v>
      </c>
      <c r="K4" s="96">
        <v>1.5</v>
      </c>
      <c r="L4" s="97">
        <v>1.4</v>
      </c>
      <c r="M4" s="97">
        <v>2.19</v>
      </c>
      <c r="N4" s="98">
        <f>AVERAGE(F4,H4,J4,L4)</f>
        <v>1.6625000000000001</v>
      </c>
      <c r="O4" s="98">
        <f>AVERAGE(G4,I4,K4,M4)</f>
        <v>1.8675000000000002</v>
      </c>
      <c r="P4" s="70">
        <f>(O4-N4)/N4*100%</f>
        <v>0.12330827067669177</v>
      </c>
    </row>
    <row r="5" spans="1:16" ht="15.75" x14ac:dyDescent="0.25">
      <c r="A5" s="51">
        <v>2</v>
      </c>
      <c r="B5" s="168" t="s">
        <v>11</v>
      </c>
      <c r="C5" s="168"/>
      <c r="D5" s="54" t="s">
        <v>14</v>
      </c>
      <c r="E5" s="55" t="s">
        <v>13</v>
      </c>
      <c r="F5" s="99">
        <v>4.75</v>
      </c>
      <c r="G5" s="99">
        <v>4.9000000000000004</v>
      </c>
      <c r="H5" s="96">
        <v>5</v>
      </c>
      <c r="I5" s="96">
        <v>3.08</v>
      </c>
      <c r="J5" s="96">
        <v>4.99</v>
      </c>
      <c r="K5" s="96">
        <v>3.99</v>
      </c>
      <c r="L5" s="97">
        <v>4.51</v>
      </c>
      <c r="M5" s="97">
        <v>4.99</v>
      </c>
      <c r="N5" s="98">
        <f>AVERAGE(F5,H5,J5,L5)</f>
        <v>4.8125</v>
      </c>
      <c r="O5" s="98">
        <f t="shared" ref="O5:O62" si="0">AVERAGE(G5,I5,K5,M5)</f>
        <v>4.24</v>
      </c>
      <c r="P5" s="70">
        <f t="shared" ref="P5:P60" si="1">(O5-N5)/N5*100%</f>
        <v>-0.11896103896103892</v>
      </c>
    </row>
    <row r="6" spans="1:16" ht="15.75" x14ac:dyDescent="0.25">
      <c r="A6" s="51">
        <v>3</v>
      </c>
      <c r="B6" s="167" t="s">
        <v>15</v>
      </c>
      <c r="C6" s="166"/>
      <c r="D6" s="56" t="s">
        <v>12</v>
      </c>
      <c r="E6" s="55" t="s">
        <v>13</v>
      </c>
      <c r="F6" s="99">
        <v>6.5</v>
      </c>
      <c r="G6" s="99">
        <v>3.5</v>
      </c>
      <c r="H6" s="96">
        <v>8.9</v>
      </c>
      <c r="I6" s="96">
        <v>10.76</v>
      </c>
      <c r="J6" s="96">
        <v>6.99</v>
      </c>
      <c r="K6" s="96">
        <v>6.99</v>
      </c>
      <c r="L6" s="97">
        <v>5.99</v>
      </c>
      <c r="M6" s="97">
        <v>8.99</v>
      </c>
      <c r="N6" s="98">
        <f t="shared" ref="N6:N62" si="2">AVERAGE(F6,H6,J6,L6)</f>
        <v>7.0950000000000006</v>
      </c>
      <c r="O6" s="98">
        <f t="shared" si="0"/>
        <v>7.5600000000000005</v>
      </c>
      <c r="P6" s="70">
        <f>(O6-N6)/N6*100%</f>
        <v>6.5539112050739937E-2</v>
      </c>
    </row>
    <row r="7" spans="1:16" ht="15.75" x14ac:dyDescent="0.25">
      <c r="A7" s="51">
        <v>4</v>
      </c>
      <c r="B7" s="167" t="s">
        <v>19</v>
      </c>
      <c r="C7" s="168"/>
      <c r="D7" s="56" t="s">
        <v>12</v>
      </c>
      <c r="E7" s="55" t="s">
        <v>13</v>
      </c>
      <c r="F7" s="99">
        <v>0.25</v>
      </c>
      <c r="G7" s="99">
        <v>0.25</v>
      </c>
      <c r="H7" s="96">
        <v>0.65</v>
      </c>
      <c r="I7" s="96">
        <v>0.6</v>
      </c>
      <c r="J7" s="96">
        <v>0.2</v>
      </c>
      <c r="K7" s="96">
        <v>0.2</v>
      </c>
      <c r="L7" s="97">
        <v>0.49</v>
      </c>
      <c r="M7" s="97">
        <v>0.6</v>
      </c>
      <c r="N7" s="98">
        <f t="shared" si="2"/>
        <v>0.39750000000000002</v>
      </c>
      <c r="O7" s="98">
        <f t="shared" si="0"/>
        <v>0.41249999999999998</v>
      </c>
      <c r="P7" s="70">
        <f t="shared" si="1"/>
        <v>3.7735849056603668E-2</v>
      </c>
    </row>
    <row r="8" spans="1:16" ht="15.75" x14ac:dyDescent="0.25">
      <c r="A8" s="51">
        <v>5</v>
      </c>
      <c r="B8" s="167" t="s">
        <v>16</v>
      </c>
      <c r="C8" s="168"/>
      <c r="D8" s="56" t="s">
        <v>12</v>
      </c>
      <c r="E8" s="55" t="s">
        <v>13</v>
      </c>
      <c r="F8" s="99">
        <v>1</v>
      </c>
      <c r="G8" s="99">
        <v>1</v>
      </c>
      <c r="H8" s="96">
        <v>1</v>
      </c>
      <c r="I8" s="96">
        <v>1.03</v>
      </c>
      <c r="J8" s="96">
        <v>1.5</v>
      </c>
      <c r="K8" s="96">
        <v>2.5</v>
      </c>
      <c r="L8" s="97">
        <v>1.8</v>
      </c>
      <c r="M8" s="97">
        <v>1.99</v>
      </c>
      <c r="N8" s="98">
        <f t="shared" si="2"/>
        <v>1.325</v>
      </c>
      <c r="O8" s="98">
        <f t="shared" si="0"/>
        <v>1.6300000000000001</v>
      </c>
      <c r="P8" s="70">
        <f t="shared" si="1"/>
        <v>0.23018867924528313</v>
      </c>
    </row>
    <row r="9" spans="1:16" ht="15.75" x14ac:dyDescent="0.25">
      <c r="A9" s="51">
        <v>6</v>
      </c>
      <c r="B9" s="167" t="s">
        <v>17</v>
      </c>
      <c r="C9" s="168"/>
      <c r="D9" s="56" t="s">
        <v>14</v>
      </c>
      <c r="E9" s="55" t="s">
        <v>18</v>
      </c>
      <c r="F9" s="99" t="s">
        <v>64</v>
      </c>
      <c r="G9" s="99">
        <v>3</v>
      </c>
      <c r="H9" s="96" t="s">
        <v>64</v>
      </c>
      <c r="I9" s="96">
        <v>10.35</v>
      </c>
      <c r="J9" s="96">
        <v>2.99</v>
      </c>
      <c r="K9" s="96" t="s">
        <v>64</v>
      </c>
      <c r="L9" s="97">
        <v>4.59</v>
      </c>
      <c r="M9" s="97">
        <v>5.99</v>
      </c>
      <c r="N9" s="98">
        <f t="shared" si="2"/>
        <v>3.79</v>
      </c>
      <c r="O9" s="98">
        <f t="shared" si="0"/>
        <v>6.4466666666666663</v>
      </c>
      <c r="P9" s="70">
        <f t="shared" si="1"/>
        <v>0.70096745822339479</v>
      </c>
    </row>
    <row r="10" spans="1:16" ht="15.75" x14ac:dyDescent="0.25">
      <c r="A10" s="51">
        <v>7</v>
      </c>
      <c r="B10" s="167" t="s">
        <v>17</v>
      </c>
      <c r="C10" s="168"/>
      <c r="D10" s="56" t="s">
        <v>12</v>
      </c>
      <c r="E10" s="55" t="s">
        <v>18</v>
      </c>
      <c r="F10" s="99">
        <v>3</v>
      </c>
      <c r="G10" s="99">
        <v>3</v>
      </c>
      <c r="H10" s="96">
        <v>2.25</v>
      </c>
      <c r="I10" s="96">
        <v>3.05</v>
      </c>
      <c r="J10" s="96">
        <v>1.5</v>
      </c>
      <c r="K10" s="96">
        <v>1.99</v>
      </c>
      <c r="L10" s="97">
        <v>2.5</v>
      </c>
      <c r="M10" s="97">
        <v>2.25</v>
      </c>
      <c r="N10" s="98">
        <f t="shared" si="2"/>
        <v>2.3125</v>
      </c>
      <c r="O10" s="98">
        <f t="shared" si="0"/>
        <v>2.5724999999999998</v>
      </c>
      <c r="P10" s="70">
        <f t="shared" si="1"/>
        <v>0.11243243243243234</v>
      </c>
    </row>
    <row r="11" spans="1:16" ht="15.75" x14ac:dyDescent="0.25">
      <c r="A11" s="51">
        <v>8</v>
      </c>
      <c r="B11" s="167" t="s">
        <v>20</v>
      </c>
      <c r="C11" s="166"/>
      <c r="D11" s="56" t="s">
        <v>14</v>
      </c>
      <c r="E11" s="55" t="s">
        <v>13</v>
      </c>
      <c r="F11" s="99">
        <v>15.9</v>
      </c>
      <c r="G11" s="99">
        <v>14.9</v>
      </c>
      <c r="H11" s="96" t="s">
        <v>64</v>
      </c>
      <c r="I11" s="96">
        <v>15.7</v>
      </c>
      <c r="J11" s="96">
        <v>14.99</v>
      </c>
      <c r="K11" s="96">
        <v>14.99</v>
      </c>
      <c r="L11" s="97">
        <v>13.99</v>
      </c>
      <c r="M11" s="97">
        <v>14.99</v>
      </c>
      <c r="N11" s="98">
        <f t="shared" si="2"/>
        <v>14.96</v>
      </c>
      <c r="O11" s="98">
        <f t="shared" si="0"/>
        <v>15.145000000000001</v>
      </c>
      <c r="P11" s="70">
        <f>(O11-N11)/N11*100%</f>
        <v>1.236631016042784E-2</v>
      </c>
    </row>
    <row r="12" spans="1:16" ht="15.75" x14ac:dyDescent="0.25">
      <c r="A12" s="51">
        <v>9</v>
      </c>
      <c r="B12" s="167" t="s">
        <v>20</v>
      </c>
      <c r="C12" s="166"/>
      <c r="D12" s="56" t="s">
        <v>12</v>
      </c>
      <c r="E12" s="55" t="s">
        <v>13</v>
      </c>
      <c r="F12" s="99">
        <v>4.9000000000000004</v>
      </c>
      <c r="G12" s="99">
        <v>6.9</v>
      </c>
      <c r="H12" s="96" t="s">
        <v>64</v>
      </c>
      <c r="I12" s="96">
        <v>7.33</v>
      </c>
      <c r="J12" s="96">
        <v>3.99</v>
      </c>
      <c r="K12" s="96">
        <v>3.99</v>
      </c>
      <c r="L12" s="97">
        <v>8.99</v>
      </c>
      <c r="M12" s="97">
        <v>5.89</v>
      </c>
      <c r="N12" s="98">
        <f t="shared" si="2"/>
        <v>5.9600000000000009</v>
      </c>
      <c r="O12" s="98">
        <f t="shared" si="0"/>
        <v>6.0274999999999999</v>
      </c>
      <c r="P12" s="70">
        <f t="shared" si="1"/>
        <v>1.1325503355704529E-2</v>
      </c>
    </row>
    <row r="13" spans="1:16" ht="15.75" x14ac:dyDescent="0.25">
      <c r="A13" s="51">
        <v>10</v>
      </c>
      <c r="B13" s="167" t="s">
        <v>21</v>
      </c>
      <c r="C13" s="166"/>
      <c r="D13" s="56" t="s">
        <v>14</v>
      </c>
      <c r="E13" s="55" t="s">
        <v>13</v>
      </c>
      <c r="F13" s="99">
        <v>1.5</v>
      </c>
      <c r="G13" s="99">
        <v>1.1499999999999999</v>
      </c>
      <c r="H13" s="96">
        <v>0.6</v>
      </c>
      <c r="I13" s="96">
        <v>1.2</v>
      </c>
      <c r="J13" s="96">
        <v>0.97</v>
      </c>
      <c r="K13" s="96">
        <v>1</v>
      </c>
      <c r="L13" s="97">
        <v>0.99</v>
      </c>
      <c r="M13" s="97">
        <v>0.95</v>
      </c>
      <c r="N13" s="98">
        <f t="shared" si="2"/>
        <v>1.0150000000000001</v>
      </c>
      <c r="O13" s="98">
        <f t="shared" si="0"/>
        <v>1.075</v>
      </c>
      <c r="P13" s="70">
        <f>(O13-N13)/N13*100%</f>
        <v>5.9113300492610661E-2</v>
      </c>
    </row>
    <row r="14" spans="1:16" ht="15.75" x14ac:dyDescent="0.25">
      <c r="A14" s="51">
        <v>11</v>
      </c>
      <c r="B14" s="167" t="s">
        <v>21</v>
      </c>
      <c r="C14" s="166"/>
      <c r="D14" s="56" t="s">
        <v>12</v>
      </c>
      <c r="E14" s="55" t="s">
        <v>13</v>
      </c>
      <c r="F14" s="99">
        <v>0.5</v>
      </c>
      <c r="G14" s="99">
        <v>0.5</v>
      </c>
      <c r="H14" s="96">
        <v>0.55000000000000004</v>
      </c>
      <c r="I14" s="96">
        <v>0.5</v>
      </c>
      <c r="J14" s="96">
        <v>0.28999999999999998</v>
      </c>
      <c r="K14" s="96">
        <v>0.35</v>
      </c>
      <c r="L14" s="97">
        <v>0.3</v>
      </c>
      <c r="M14" s="97">
        <v>0.3</v>
      </c>
      <c r="N14" s="98">
        <f t="shared" si="2"/>
        <v>0.41000000000000003</v>
      </c>
      <c r="O14" s="98">
        <f t="shared" si="0"/>
        <v>0.41250000000000003</v>
      </c>
      <c r="P14" s="70">
        <f t="shared" si="1"/>
        <v>6.0975609756097606E-3</v>
      </c>
    </row>
    <row r="15" spans="1:16" ht="15.75" x14ac:dyDescent="0.25">
      <c r="A15" s="51">
        <v>12</v>
      </c>
      <c r="B15" s="167" t="s">
        <v>22</v>
      </c>
      <c r="C15" s="166"/>
      <c r="D15" s="56" t="s">
        <v>14</v>
      </c>
      <c r="E15" s="55" t="s">
        <v>18</v>
      </c>
      <c r="F15" s="99">
        <v>15.9</v>
      </c>
      <c r="G15" s="99">
        <v>14.9</v>
      </c>
      <c r="H15" s="96">
        <v>18.3</v>
      </c>
      <c r="I15" s="96">
        <v>18.940000000000001</v>
      </c>
      <c r="J15" s="96">
        <v>12.99</v>
      </c>
      <c r="K15" s="96">
        <v>12.99</v>
      </c>
      <c r="L15" s="97">
        <v>13.99</v>
      </c>
      <c r="M15" s="97">
        <v>13.99</v>
      </c>
      <c r="N15" s="98">
        <f>AVERAGE(F15,H15,J15,L15)</f>
        <v>15.295000000000002</v>
      </c>
      <c r="O15" s="98">
        <f t="shared" si="0"/>
        <v>15.205000000000002</v>
      </c>
      <c r="P15" s="70">
        <f t="shared" si="1"/>
        <v>-5.8842759071591928E-3</v>
      </c>
    </row>
    <row r="16" spans="1:16" ht="15.75" x14ac:dyDescent="0.25">
      <c r="A16" s="51">
        <v>13</v>
      </c>
      <c r="B16" s="166" t="s">
        <v>22</v>
      </c>
      <c r="C16" s="167"/>
      <c r="D16" s="54" t="s">
        <v>14</v>
      </c>
      <c r="E16" s="55" t="s">
        <v>23</v>
      </c>
      <c r="F16" s="99">
        <v>38.9</v>
      </c>
      <c r="G16" s="99">
        <v>38.9</v>
      </c>
      <c r="H16" s="96">
        <v>39.5</v>
      </c>
      <c r="I16" s="96">
        <v>37.35</v>
      </c>
      <c r="J16" s="96">
        <v>24.99</v>
      </c>
      <c r="K16" s="96" t="s">
        <v>64</v>
      </c>
      <c r="L16" s="97">
        <v>29.99</v>
      </c>
      <c r="M16" s="97">
        <v>29.99</v>
      </c>
      <c r="N16" s="98">
        <f t="shared" si="2"/>
        <v>33.344999999999999</v>
      </c>
      <c r="O16" s="98">
        <f t="shared" si="0"/>
        <v>35.413333333333334</v>
      </c>
      <c r="P16" s="70">
        <f t="shared" si="1"/>
        <v>6.2028290098465597E-2</v>
      </c>
    </row>
    <row r="17" spans="1:16" ht="15.75" x14ac:dyDescent="0.25">
      <c r="A17" s="51">
        <v>14</v>
      </c>
      <c r="B17" s="167" t="s">
        <v>22</v>
      </c>
      <c r="C17" s="166"/>
      <c r="D17" s="56" t="s">
        <v>12</v>
      </c>
      <c r="E17" s="55" t="s">
        <v>23</v>
      </c>
      <c r="F17" s="99">
        <v>11.9</v>
      </c>
      <c r="G17" s="99">
        <v>11.9</v>
      </c>
      <c r="H17" s="96">
        <v>10.15</v>
      </c>
      <c r="I17" s="96">
        <v>17.440000000000001</v>
      </c>
      <c r="J17" s="96">
        <v>7.99</v>
      </c>
      <c r="K17" s="96">
        <v>9.99</v>
      </c>
      <c r="L17" s="97">
        <v>8.5</v>
      </c>
      <c r="M17" s="97">
        <v>16.89</v>
      </c>
      <c r="N17" s="98">
        <f t="shared" si="2"/>
        <v>9.6349999999999998</v>
      </c>
      <c r="O17" s="98">
        <f t="shared" si="0"/>
        <v>14.055000000000001</v>
      </c>
      <c r="P17" s="70">
        <f t="shared" si="1"/>
        <v>0.45874416190970441</v>
      </c>
    </row>
    <row r="18" spans="1:16" ht="15.75" x14ac:dyDescent="0.25">
      <c r="A18" s="51">
        <v>15</v>
      </c>
      <c r="B18" s="167" t="s">
        <v>24</v>
      </c>
      <c r="C18" s="166"/>
      <c r="D18" s="56" t="s">
        <v>12</v>
      </c>
      <c r="E18" s="55" t="s">
        <v>13</v>
      </c>
      <c r="F18" s="99">
        <v>1.75</v>
      </c>
      <c r="G18" s="99">
        <v>1.25</v>
      </c>
      <c r="H18" s="96">
        <v>1.55</v>
      </c>
      <c r="I18" s="96">
        <v>1.9</v>
      </c>
      <c r="J18" s="96">
        <v>0.99</v>
      </c>
      <c r="K18" s="96">
        <v>0.99</v>
      </c>
      <c r="L18" s="97">
        <v>0.99</v>
      </c>
      <c r="M18" s="97">
        <v>0.89</v>
      </c>
      <c r="N18" s="98">
        <f t="shared" si="2"/>
        <v>1.32</v>
      </c>
      <c r="O18" s="98">
        <f t="shared" si="0"/>
        <v>1.2574999999999998</v>
      </c>
      <c r="P18" s="70">
        <f t="shared" si="1"/>
        <v>-4.7348484848485015E-2</v>
      </c>
    </row>
    <row r="19" spans="1:16" ht="15.75" x14ac:dyDescent="0.25">
      <c r="A19" s="51">
        <v>16</v>
      </c>
      <c r="B19" s="167" t="s">
        <v>25</v>
      </c>
      <c r="C19" s="166"/>
      <c r="D19" s="56" t="s">
        <v>12</v>
      </c>
      <c r="E19" s="55" t="s">
        <v>13</v>
      </c>
      <c r="F19" s="99">
        <v>2.75</v>
      </c>
      <c r="G19" s="99">
        <v>2</v>
      </c>
      <c r="H19" s="96">
        <v>2.4</v>
      </c>
      <c r="I19" s="96">
        <v>2.98</v>
      </c>
      <c r="J19" s="96">
        <v>1.7</v>
      </c>
      <c r="K19" s="96">
        <v>1.7</v>
      </c>
      <c r="L19" s="97">
        <v>1.81</v>
      </c>
      <c r="M19" s="97">
        <v>1.89</v>
      </c>
      <c r="N19" s="98">
        <f t="shared" si="2"/>
        <v>2.165</v>
      </c>
      <c r="O19" s="98">
        <f t="shared" si="0"/>
        <v>2.1425000000000001</v>
      </c>
      <c r="P19" s="70">
        <f t="shared" si="1"/>
        <v>-1.0392609699769037E-2</v>
      </c>
    </row>
    <row r="20" spans="1:16" ht="15.75" x14ac:dyDescent="0.25">
      <c r="A20" s="51">
        <v>17</v>
      </c>
      <c r="B20" s="167" t="s">
        <v>26</v>
      </c>
      <c r="C20" s="166"/>
      <c r="D20" s="56" t="s">
        <v>12</v>
      </c>
      <c r="E20" s="55" t="s">
        <v>13</v>
      </c>
      <c r="F20" s="99">
        <v>2.25</v>
      </c>
      <c r="G20" s="99">
        <v>2.25</v>
      </c>
      <c r="H20" s="96">
        <v>1.6</v>
      </c>
      <c r="I20" s="96">
        <v>1.65</v>
      </c>
      <c r="J20" s="96">
        <v>1.5</v>
      </c>
      <c r="K20" s="96">
        <v>1.75</v>
      </c>
      <c r="L20" s="97">
        <v>1.49</v>
      </c>
      <c r="M20" s="97">
        <v>1.49</v>
      </c>
      <c r="N20" s="98">
        <f t="shared" si="2"/>
        <v>1.71</v>
      </c>
      <c r="O20" s="98">
        <f>AVERAGE(G20,I20,K20,M20)</f>
        <v>1.7850000000000001</v>
      </c>
      <c r="P20" s="70">
        <f t="shared" si="1"/>
        <v>4.3859649122807119E-2</v>
      </c>
    </row>
    <row r="21" spans="1:16" ht="15.75" x14ac:dyDescent="0.25">
      <c r="A21" s="51">
        <v>18</v>
      </c>
      <c r="B21" s="167" t="s">
        <v>27</v>
      </c>
      <c r="C21" s="166"/>
      <c r="D21" s="56" t="s">
        <v>12</v>
      </c>
      <c r="E21" s="55" t="s">
        <v>13</v>
      </c>
      <c r="F21" s="99">
        <v>1.25</v>
      </c>
      <c r="G21" s="99">
        <v>1.25</v>
      </c>
      <c r="H21" s="96">
        <v>1</v>
      </c>
      <c r="I21" s="96">
        <v>0.88</v>
      </c>
      <c r="J21" s="96">
        <v>1</v>
      </c>
      <c r="K21" s="96">
        <v>1</v>
      </c>
      <c r="L21" s="97">
        <v>1.85</v>
      </c>
      <c r="M21" s="97">
        <v>1.85</v>
      </c>
      <c r="N21" s="98">
        <f t="shared" si="2"/>
        <v>1.2749999999999999</v>
      </c>
      <c r="O21" s="98">
        <f t="shared" si="0"/>
        <v>1.2450000000000001</v>
      </c>
      <c r="P21" s="70">
        <f t="shared" si="1"/>
        <v>-2.3529411764705729E-2</v>
      </c>
    </row>
    <row r="22" spans="1:16" ht="15.75" x14ac:dyDescent="0.25">
      <c r="A22" s="51">
        <v>19</v>
      </c>
      <c r="B22" s="167" t="s">
        <v>28</v>
      </c>
      <c r="C22" s="166"/>
      <c r="D22" s="56" t="s">
        <v>12</v>
      </c>
      <c r="E22" s="55" t="s">
        <v>13</v>
      </c>
      <c r="F22" s="99">
        <v>2.9</v>
      </c>
      <c r="G22" s="99">
        <v>1.5</v>
      </c>
      <c r="H22" s="96">
        <v>1.4</v>
      </c>
      <c r="I22" s="96">
        <v>1.45</v>
      </c>
      <c r="J22" s="96">
        <v>0.6</v>
      </c>
      <c r="K22" s="96">
        <v>2.99</v>
      </c>
      <c r="L22" s="97">
        <v>2.99</v>
      </c>
      <c r="M22" s="97">
        <v>3.99</v>
      </c>
      <c r="N22" s="98">
        <f t="shared" si="2"/>
        <v>1.9724999999999999</v>
      </c>
      <c r="O22" s="98">
        <f t="shared" si="0"/>
        <v>2.4824999999999999</v>
      </c>
      <c r="P22" s="70">
        <f t="shared" si="1"/>
        <v>0.2585551330798479</v>
      </c>
    </row>
    <row r="23" spans="1:16" ht="15.75" x14ac:dyDescent="0.25">
      <c r="A23" s="51">
        <v>20</v>
      </c>
      <c r="B23" s="167" t="s">
        <v>29</v>
      </c>
      <c r="C23" s="166"/>
      <c r="D23" s="56" t="s">
        <v>12</v>
      </c>
      <c r="E23" s="55" t="s">
        <v>13</v>
      </c>
      <c r="F23" s="99">
        <v>7.5</v>
      </c>
      <c r="G23" s="99">
        <v>6.9</v>
      </c>
      <c r="H23" s="96">
        <v>8.5</v>
      </c>
      <c r="I23" s="96">
        <v>8.8000000000000007</v>
      </c>
      <c r="J23" s="96">
        <v>6.99</v>
      </c>
      <c r="K23" s="96">
        <v>5.99</v>
      </c>
      <c r="L23" s="97">
        <v>4.25</v>
      </c>
      <c r="M23" s="97">
        <v>7.08</v>
      </c>
      <c r="N23" s="98">
        <f t="shared" si="2"/>
        <v>6.8100000000000005</v>
      </c>
      <c r="O23" s="98">
        <f t="shared" si="0"/>
        <v>7.1925000000000008</v>
      </c>
      <c r="P23" s="70">
        <f t="shared" si="1"/>
        <v>5.616740088105731E-2</v>
      </c>
    </row>
    <row r="24" spans="1:16" ht="15.75" x14ac:dyDescent="0.25">
      <c r="A24" s="51">
        <v>21</v>
      </c>
      <c r="B24" s="167" t="s">
        <v>30</v>
      </c>
      <c r="C24" s="166"/>
      <c r="D24" s="56" t="s">
        <v>12</v>
      </c>
      <c r="E24" s="55" t="s">
        <v>13</v>
      </c>
      <c r="F24" s="99">
        <v>4.99</v>
      </c>
      <c r="G24" s="99">
        <v>4.99</v>
      </c>
      <c r="H24" s="96">
        <v>4.9000000000000004</v>
      </c>
      <c r="I24" s="96">
        <v>5.28</v>
      </c>
      <c r="J24" s="96">
        <v>3.99</v>
      </c>
      <c r="K24" s="96">
        <v>3.5</v>
      </c>
      <c r="L24" s="97">
        <v>4.49</v>
      </c>
      <c r="M24" s="97">
        <v>5.05</v>
      </c>
      <c r="N24" s="98">
        <f t="shared" si="2"/>
        <v>4.5925000000000002</v>
      </c>
      <c r="O24" s="98">
        <f t="shared" si="0"/>
        <v>4.7050000000000001</v>
      </c>
      <c r="P24" s="70">
        <f t="shared" si="1"/>
        <v>2.4496461622210086E-2</v>
      </c>
    </row>
    <row r="25" spans="1:16" ht="15.75" x14ac:dyDescent="0.25">
      <c r="A25" s="51">
        <v>22</v>
      </c>
      <c r="B25" s="167" t="s">
        <v>31</v>
      </c>
      <c r="C25" s="166"/>
      <c r="D25" s="56" t="s">
        <v>12</v>
      </c>
      <c r="E25" s="55" t="s">
        <v>13</v>
      </c>
      <c r="F25" s="99">
        <v>5.5</v>
      </c>
      <c r="G25" s="99">
        <v>8.9</v>
      </c>
      <c r="H25" s="96">
        <v>6.6</v>
      </c>
      <c r="I25" s="96">
        <v>9.0399999999999991</v>
      </c>
      <c r="J25" s="96">
        <v>4.99</v>
      </c>
      <c r="K25" s="96">
        <v>6.99</v>
      </c>
      <c r="L25" s="97">
        <v>9.15</v>
      </c>
      <c r="M25" s="97">
        <v>9.9</v>
      </c>
      <c r="N25" s="98">
        <f t="shared" si="2"/>
        <v>6.5600000000000005</v>
      </c>
      <c r="O25" s="98">
        <f t="shared" si="0"/>
        <v>8.7074999999999996</v>
      </c>
      <c r="P25" s="70">
        <f t="shared" si="1"/>
        <v>0.32736280487804864</v>
      </c>
    </row>
    <row r="26" spans="1:16" ht="15.75" x14ac:dyDescent="0.25">
      <c r="A26" s="51">
        <v>23</v>
      </c>
      <c r="B26" s="167" t="s">
        <v>32</v>
      </c>
      <c r="C26" s="166"/>
      <c r="D26" s="56" t="s">
        <v>12</v>
      </c>
      <c r="E26" s="55" t="s">
        <v>13</v>
      </c>
      <c r="F26" s="99">
        <v>1.75</v>
      </c>
      <c r="G26" s="99">
        <v>1.75</v>
      </c>
      <c r="H26" s="96">
        <v>1.35</v>
      </c>
      <c r="I26" s="96">
        <v>1.4</v>
      </c>
      <c r="J26" s="96">
        <v>1.5</v>
      </c>
      <c r="K26" s="96">
        <v>1.5</v>
      </c>
      <c r="L26" s="97">
        <v>3.35</v>
      </c>
      <c r="M26" s="97">
        <v>4.9400000000000004</v>
      </c>
      <c r="N26" s="98">
        <f t="shared" si="2"/>
        <v>1.9874999999999998</v>
      </c>
      <c r="O26" s="98">
        <f t="shared" si="0"/>
        <v>2.3975</v>
      </c>
      <c r="P26" s="70">
        <f t="shared" si="1"/>
        <v>0.20628930817610072</v>
      </c>
    </row>
    <row r="27" spans="1:16" ht="15.75" x14ac:dyDescent="0.25">
      <c r="A27" s="51">
        <v>24</v>
      </c>
      <c r="B27" s="167" t="s">
        <v>33</v>
      </c>
      <c r="C27" s="166"/>
      <c r="D27" s="56" t="s">
        <v>12</v>
      </c>
      <c r="E27" s="55" t="s">
        <v>13</v>
      </c>
      <c r="F27" s="99">
        <v>1</v>
      </c>
      <c r="G27" s="99">
        <v>1</v>
      </c>
      <c r="H27" s="96">
        <v>1.2</v>
      </c>
      <c r="I27" s="96">
        <v>1.18</v>
      </c>
      <c r="J27" s="96">
        <v>1</v>
      </c>
      <c r="K27" s="96">
        <v>1</v>
      </c>
      <c r="L27" s="97">
        <v>0.9</v>
      </c>
      <c r="M27" s="97">
        <v>0.99</v>
      </c>
      <c r="N27" s="98">
        <f t="shared" si="2"/>
        <v>1.0250000000000001</v>
      </c>
      <c r="O27" s="98">
        <f t="shared" si="0"/>
        <v>1.0425</v>
      </c>
      <c r="P27" s="70">
        <f t="shared" si="1"/>
        <v>1.7073170731707169E-2</v>
      </c>
    </row>
    <row r="28" spans="1:16" ht="15.75" x14ac:dyDescent="0.25">
      <c r="A28" s="51">
        <v>25</v>
      </c>
      <c r="B28" s="167" t="s">
        <v>34</v>
      </c>
      <c r="C28" s="166"/>
      <c r="D28" s="56" t="s">
        <v>12</v>
      </c>
      <c r="E28" s="55" t="s">
        <v>35</v>
      </c>
      <c r="F28" s="99">
        <v>10.9</v>
      </c>
      <c r="G28" s="99">
        <v>6.9</v>
      </c>
      <c r="H28" s="96">
        <v>5.75</v>
      </c>
      <c r="I28" s="96">
        <v>22.06</v>
      </c>
      <c r="J28" s="96">
        <v>3.99</v>
      </c>
      <c r="K28" s="96">
        <v>3.99</v>
      </c>
      <c r="L28" s="97">
        <v>8.99</v>
      </c>
      <c r="M28" s="97">
        <v>9.99</v>
      </c>
      <c r="N28" s="98">
        <f t="shared" si="2"/>
        <v>7.4075000000000006</v>
      </c>
      <c r="O28" s="98">
        <f>AVERAGE(G28,I28,K28,M28)</f>
        <v>10.735000000000001</v>
      </c>
      <c r="P28" s="70">
        <f>(O28-N28)/N28*100%</f>
        <v>0.44920688491393862</v>
      </c>
    </row>
    <row r="29" spans="1:16" ht="15.75" x14ac:dyDescent="0.25">
      <c r="A29" s="51">
        <v>26</v>
      </c>
      <c r="B29" s="167" t="s">
        <v>36</v>
      </c>
      <c r="C29" s="166"/>
      <c r="D29" s="56" t="s">
        <v>12</v>
      </c>
      <c r="E29" s="55" t="s">
        <v>13</v>
      </c>
      <c r="F29" s="99">
        <v>4.5</v>
      </c>
      <c r="G29" s="99">
        <v>4.5</v>
      </c>
      <c r="H29" s="96">
        <v>3.9</v>
      </c>
      <c r="I29" s="96">
        <v>4.32</v>
      </c>
      <c r="J29" s="96">
        <v>3.5</v>
      </c>
      <c r="K29" s="96">
        <v>3.5</v>
      </c>
      <c r="L29" s="97">
        <v>3.5</v>
      </c>
      <c r="M29" s="97">
        <v>4</v>
      </c>
      <c r="N29" s="98">
        <f t="shared" si="2"/>
        <v>3.85</v>
      </c>
      <c r="O29" s="98">
        <f t="shared" si="0"/>
        <v>4.08</v>
      </c>
      <c r="P29" s="70">
        <f t="shared" si="1"/>
        <v>5.9740259740259732E-2</v>
      </c>
    </row>
    <row r="30" spans="1:16" ht="15.75" x14ac:dyDescent="0.25">
      <c r="A30" s="51">
        <v>27</v>
      </c>
      <c r="B30" s="167" t="s">
        <v>60</v>
      </c>
      <c r="C30" s="166"/>
      <c r="D30" s="56" t="s">
        <v>12</v>
      </c>
      <c r="E30" s="55" t="s">
        <v>13</v>
      </c>
      <c r="F30" s="99">
        <v>2.5</v>
      </c>
      <c r="G30" s="99">
        <v>2.75</v>
      </c>
      <c r="H30" s="96">
        <v>1.2</v>
      </c>
      <c r="I30" s="96">
        <v>1.55</v>
      </c>
      <c r="J30" s="96">
        <v>1.25</v>
      </c>
      <c r="K30" s="96">
        <v>1.25</v>
      </c>
      <c r="L30" s="97">
        <v>3.5</v>
      </c>
      <c r="M30" s="97">
        <v>3.5</v>
      </c>
      <c r="N30" s="98">
        <f t="shared" si="2"/>
        <v>2.1124999999999998</v>
      </c>
      <c r="O30" s="98">
        <f t="shared" si="0"/>
        <v>2.2625000000000002</v>
      </c>
      <c r="P30" s="70">
        <f t="shared" si="1"/>
        <v>7.1005917159763482E-2</v>
      </c>
    </row>
    <row r="31" spans="1:16" ht="15.75" x14ac:dyDescent="0.25">
      <c r="A31" s="51">
        <v>28</v>
      </c>
      <c r="B31" s="168" t="s">
        <v>37</v>
      </c>
      <c r="C31" s="168"/>
      <c r="D31" s="54" t="s">
        <v>12</v>
      </c>
      <c r="E31" s="55" t="s">
        <v>13</v>
      </c>
      <c r="F31" s="99">
        <v>3</v>
      </c>
      <c r="G31" s="99">
        <v>3</v>
      </c>
      <c r="H31" s="96">
        <v>2.95</v>
      </c>
      <c r="I31" s="96">
        <v>3.05</v>
      </c>
      <c r="J31" s="96">
        <v>1.99</v>
      </c>
      <c r="K31" s="96">
        <v>1.99</v>
      </c>
      <c r="L31" s="97">
        <v>2.5</v>
      </c>
      <c r="M31" s="97">
        <v>2.35</v>
      </c>
      <c r="N31" s="98">
        <f t="shared" si="2"/>
        <v>2.6100000000000003</v>
      </c>
      <c r="O31" s="98">
        <f t="shared" si="0"/>
        <v>2.5974999999999997</v>
      </c>
      <c r="P31" s="70">
        <f t="shared" si="1"/>
        <v>-4.7892720306515783E-3</v>
      </c>
    </row>
    <row r="32" spans="1:16" ht="15.75" x14ac:dyDescent="0.25">
      <c r="A32" s="51">
        <v>29</v>
      </c>
      <c r="B32" s="167" t="s">
        <v>38</v>
      </c>
      <c r="C32" s="166"/>
      <c r="D32" s="56" t="s">
        <v>12</v>
      </c>
      <c r="E32" s="55" t="s">
        <v>13</v>
      </c>
      <c r="F32" s="99">
        <v>1</v>
      </c>
      <c r="G32" s="99">
        <v>1</v>
      </c>
      <c r="H32" s="96">
        <v>1.98</v>
      </c>
      <c r="I32" s="96">
        <v>2.0499999999999998</v>
      </c>
      <c r="J32" s="96">
        <v>1</v>
      </c>
      <c r="K32" s="96">
        <v>1</v>
      </c>
      <c r="L32" s="97">
        <v>0.99</v>
      </c>
      <c r="M32" s="97">
        <v>0.6</v>
      </c>
      <c r="N32" s="98">
        <f t="shared" si="2"/>
        <v>1.2424999999999999</v>
      </c>
      <c r="O32" s="98">
        <f t="shared" si="0"/>
        <v>1.1624999999999999</v>
      </c>
      <c r="P32" s="70">
        <f t="shared" si="1"/>
        <v>-6.4386317907444729E-2</v>
      </c>
    </row>
    <row r="33" spans="1:16" ht="15.75" x14ac:dyDescent="0.25">
      <c r="A33" s="51">
        <v>30</v>
      </c>
      <c r="B33" s="167" t="s">
        <v>39</v>
      </c>
      <c r="C33" s="166"/>
      <c r="D33" s="56" t="s">
        <v>12</v>
      </c>
      <c r="E33" s="55" t="s">
        <v>13</v>
      </c>
      <c r="F33" s="99">
        <v>5.9</v>
      </c>
      <c r="G33" s="99">
        <v>5.9</v>
      </c>
      <c r="H33" s="99">
        <v>9.98</v>
      </c>
      <c r="I33" s="99">
        <v>10.33</v>
      </c>
      <c r="J33" s="99">
        <v>3.99</v>
      </c>
      <c r="K33" s="99">
        <v>4.99</v>
      </c>
      <c r="L33" s="100">
        <v>4.99</v>
      </c>
      <c r="M33" s="100">
        <v>4.4000000000000004</v>
      </c>
      <c r="N33" s="98">
        <f t="shared" si="2"/>
        <v>6.2149999999999999</v>
      </c>
      <c r="O33" s="98">
        <f t="shared" si="0"/>
        <v>6.4049999999999994</v>
      </c>
      <c r="P33" s="71">
        <f t="shared" si="1"/>
        <v>3.0571198712791552E-2</v>
      </c>
    </row>
    <row r="34" spans="1:16" ht="15.75" x14ac:dyDescent="0.25">
      <c r="A34" s="51">
        <v>31</v>
      </c>
      <c r="B34" s="187" t="s">
        <v>78</v>
      </c>
      <c r="C34" s="188"/>
      <c r="D34" s="56" t="s">
        <v>12</v>
      </c>
      <c r="E34" s="53" t="s">
        <v>40</v>
      </c>
      <c r="F34" s="96">
        <v>23</v>
      </c>
      <c r="G34" s="96">
        <v>15.9</v>
      </c>
      <c r="H34" s="96">
        <v>19.899999999999999</v>
      </c>
      <c r="I34" s="104">
        <v>19.899999999999999</v>
      </c>
      <c r="J34" s="96">
        <v>5.99</v>
      </c>
      <c r="K34" s="96">
        <v>17.989999999999998</v>
      </c>
      <c r="L34" s="97">
        <v>21.99</v>
      </c>
      <c r="M34" s="97">
        <v>21.99</v>
      </c>
      <c r="N34" s="98">
        <f t="shared" si="2"/>
        <v>17.72</v>
      </c>
      <c r="O34" s="98">
        <f t="shared" si="0"/>
        <v>18.944999999999997</v>
      </c>
      <c r="P34" s="71">
        <f t="shared" si="1"/>
        <v>6.9130925507900565E-2</v>
      </c>
    </row>
    <row r="35" spans="1:16" ht="15.75" x14ac:dyDescent="0.25">
      <c r="A35" s="51">
        <v>32</v>
      </c>
      <c r="B35" s="167" t="s">
        <v>79</v>
      </c>
      <c r="C35" s="166"/>
      <c r="D35" s="56" t="s">
        <v>12</v>
      </c>
      <c r="E35" s="55" t="s">
        <v>40</v>
      </c>
      <c r="F35" s="99">
        <v>5.9</v>
      </c>
      <c r="G35" s="99">
        <v>5.9</v>
      </c>
      <c r="H35" s="96">
        <v>8.5</v>
      </c>
      <c r="I35" s="96">
        <v>6.49</v>
      </c>
      <c r="J35" s="96">
        <v>5.99</v>
      </c>
      <c r="K35" s="96">
        <v>6.99</v>
      </c>
      <c r="L35" s="97">
        <v>8.99</v>
      </c>
      <c r="M35" s="97">
        <v>9.99</v>
      </c>
      <c r="N35" s="98">
        <f t="shared" si="2"/>
        <v>7.3450000000000006</v>
      </c>
      <c r="O35" s="98">
        <f t="shared" si="0"/>
        <v>7.3425000000000011</v>
      </c>
      <c r="P35" s="70">
        <f t="shared" si="1"/>
        <v>-3.4036759700469742E-4</v>
      </c>
    </row>
    <row r="36" spans="1:16" ht="15.75" x14ac:dyDescent="0.25">
      <c r="A36" s="51">
        <v>33</v>
      </c>
      <c r="B36" s="167" t="s">
        <v>41</v>
      </c>
      <c r="C36" s="166"/>
      <c r="D36" s="56" t="s">
        <v>12</v>
      </c>
      <c r="E36" s="55" t="s">
        <v>13</v>
      </c>
      <c r="F36" s="99">
        <v>1.5</v>
      </c>
      <c r="G36" s="99">
        <v>1.6</v>
      </c>
      <c r="H36" s="96">
        <v>1.85</v>
      </c>
      <c r="I36" s="96">
        <v>1.62</v>
      </c>
      <c r="J36" s="96">
        <v>1.4</v>
      </c>
      <c r="K36" s="96">
        <v>1.4</v>
      </c>
      <c r="L36" s="97">
        <v>1.4</v>
      </c>
      <c r="M36" s="97">
        <v>1.3</v>
      </c>
      <c r="N36" s="98">
        <f t="shared" si="2"/>
        <v>1.5375000000000001</v>
      </c>
      <c r="O36" s="98">
        <f t="shared" si="0"/>
        <v>1.48</v>
      </c>
      <c r="P36" s="70">
        <f t="shared" si="1"/>
        <v>-3.7398373983739908E-2</v>
      </c>
    </row>
    <row r="37" spans="1:16" ht="15.75" x14ac:dyDescent="0.25">
      <c r="A37" s="51">
        <v>34</v>
      </c>
      <c r="B37" s="167" t="s">
        <v>42</v>
      </c>
      <c r="C37" s="166"/>
      <c r="D37" s="56" t="s">
        <v>14</v>
      </c>
      <c r="E37" s="55" t="s">
        <v>13</v>
      </c>
      <c r="F37" s="99">
        <v>11.9</v>
      </c>
      <c r="G37" s="99" t="s">
        <v>64</v>
      </c>
      <c r="H37" s="96" t="s">
        <v>64</v>
      </c>
      <c r="I37" s="96">
        <v>2.69</v>
      </c>
      <c r="J37" s="96">
        <v>1.99</v>
      </c>
      <c r="K37" s="96">
        <v>3.99</v>
      </c>
      <c r="L37" s="97">
        <v>10.49</v>
      </c>
      <c r="M37" s="97">
        <v>5.55</v>
      </c>
      <c r="N37" s="98">
        <f t="shared" si="2"/>
        <v>8.1266666666666669</v>
      </c>
      <c r="O37" s="98">
        <f t="shared" si="0"/>
        <v>4.0766666666666671</v>
      </c>
      <c r="P37" s="70">
        <f t="shared" si="1"/>
        <v>-0.49835931091058239</v>
      </c>
    </row>
    <row r="38" spans="1:16" ht="15.75" x14ac:dyDescent="0.25">
      <c r="A38" s="51">
        <v>35</v>
      </c>
      <c r="B38" s="167" t="s">
        <v>42</v>
      </c>
      <c r="C38" s="166"/>
      <c r="D38" s="56" t="s">
        <v>12</v>
      </c>
      <c r="E38" s="55" t="s">
        <v>13</v>
      </c>
      <c r="F38" s="99">
        <v>4.9000000000000004</v>
      </c>
      <c r="G38" s="99">
        <v>4.5</v>
      </c>
      <c r="H38" s="96">
        <v>6.2</v>
      </c>
      <c r="I38" s="96">
        <v>2.06</v>
      </c>
      <c r="J38" s="96">
        <v>1.99</v>
      </c>
      <c r="K38" s="96">
        <v>3.99</v>
      </c>
      <c r="L38" s="97">
        <v>4.99</v>
      </c>
      <c r="M38" s="97">
        <v>4.99</v>
      </c>
      <c r="N38" s="98">
        <f t="shared" si="2"/>
        <v>4.5200000000000005</v>
      </c>
      <c r="O38" s="98">
        <f t="shared" si="0"/>
        <v>3.8850000000000002</v>
      </c>
      <c r="P38" s="70">
        <f t="shared" si="1"/>
        <v>-0.14048672566371684</v>
      </c>
    </row>
    <row r="39" spans="1:16" ht="15.75" x14ac:dyDescent="0.25">
      <c r="A39" s="51">
        <v>36</v>
      </c>
      <c r="B39" s="167" t="s">
        <v>43</v>
      </c>
      <c r="C39" s="166"/>
      <c r="D39" s="56" t="s">
        <v>12</v>
      </c>
      <c r="E39" s="55" t="s">
        <v>13</v>
      </c>
      <c r="F39" s="99">
        <v>2</v>
      </c>
      <c r="G39" s="99">
        <v>2</v>
      </c>
      <c r="H39" s="96">
        <v>1.78</v>
      </c>
      <c r="I39" s="96">
        <v>1.0900000000000001</v>
      </c>
      <c r="J39" s="96">
        <v>1</v>
      </c>
      <c r="K39" s="96">
        <v>1.25</v>
      </c>
      <c r="L39" s="97">
        <v>4.5</v>
      </c>
      <c r="M39" s="97">
        <v>4.3099999999999996</v>
      </c>
      <c r="N39" s="98">
        <f t="shared" si="2"/>
        <v>2.3200000000000003</v>
      </c>
      <c r="O39" s="98">
        <f t="shared" si="0"/>
        <v>2.1624999999999996</v>
      </c>
      <c r="P39" s="70">
        <f t="shared" si="1"/>
        <v>-6.7887931034483026E-2</v>
      </c>
    </row>
    <row r="40" spans="1:16" ht="15.75" x14ac:dyDescent="0.25">
      <c r="A40" s="51">
        <v>37</v>
      </c>
      <c r="B40" s="167" t="s">
        <v>44</v>
      </c>
      <c r="C40" s="166"/>
      <c r="D40" s="56" t="s">
        <v>12</v>
      </c>
      <c r="E40" s="55" t="s">
        <v>66</v>
      </c>
      <c r="F40" s="99">
        <v>3</v>
      </c>
      <c r="G40" s="99">
        <v>3.25</v>
      </c>
      <c r="H40" s="96">
        <v>3.15</v>
      </c>
      <c r="I40" s="96">
        <v>3.92</v>
      </c>
      <c r="J40" s="96">
        <v>2.5</v>
      </c>
      <c r="K40" s="96">
        <v>2.5</v>
      </c>
      <c r="L40" s="97">
        <v>2.5</v>
      </c>
      <c r="M40" s="97">
        <v>2.85</v>
      </c>
      <c r="N40" s="98">
        <f t="shared" si="2"/>
        <v>2.7875000000000001</v>
      </c>
      <c r="O40" s="98">
        <f t="shared" si="0"/>
        <v>3.13</v>
      </c>
      <c r="P40" s="70">
        <f t="shared" si="1"/>
        <v>0.12286995515695059</v>
      </c>
    </row>
    <row r="41" spans="1:16" ht="15.75" x14ac:dyDescent="0.25">
      <c r="A41" s="51">
        <v>38</v>
      </c>
      <c r="B41" s="173" t="s">
        <v>44</v>
      </c>
      <c r="C41" s="174"/>
      <c r="D41" s="57" t="s">
        <v>12</v>
      </c>
      <c r="E41" s="58" t="s">
        <v>67</v>
      </c>
      <c r="F41" s="99">
        <v>5</v>
      </c>
      <c r="G41" s="99">
        <v>5</v>
      </c>
      <c r="H41" s="96">
        <v>5.7</v>
      </c>
      <c r="I41" s="96">
        <v>5.28</v>
      </c>
      <c r="J41" s="96">
        <v>4.5</v>
      </c>
      <c r="K41" s="96">
        <v>4.5</v>
      </c>
      <c r="L41" s="97">
        <v>4.99</v>
      </c>
      <c r="M41" s="97">
        <v>5.75</v>
      </c>
      <c r="N41" s="98">
        <f t="shared" si="2"/>
        <v>5.0474999999999994</v>
      </c>
      <c r="O41" s="98">
        <f t="shared" si="0"/>
        <v>5.1325000000000003</v>
      </c>
      <c r="P41" s="70">
        <f t="shared" si="1"/>
        <v>1.6840019811788183E-2</v>
      </c>
    </row>
    <row r="42" spans="1:16" ht="15.75" x14ac:dyDescent="0.25">
      <c r="A42" s="51">
        <v>39</v>
      </c>
      <c r="B42" s="172" t="s">
        <v>45</v>
      </c>
      <c r="C42" s="172"/>
      <c r="D42" s="57" t="s">
        <v>12</v>
      </c>
      <c r="E42" s="59" t="s">
        <v>68</v>
      </c>
      <c r="F42" s="99">
        <v>6.9</v>
      </c>
      <c r="G42" s="99">
        <v>6.9</v>
      </c>
      <c r="H42" s="96">
        <v>8</v>
      </c>
      <c r="I42" s="96">
        <v>8.85</v>
      </c>
      <c r="J42" s="96">
        <v>6.99</v>
      </c>
      <c r="K42" s="96">
        <v>8.99</v>
      </c>
      <c r="L42" s="97">
        <v>7.99</v>
      </c>
      <c r="M42" s="97">
        <v>6.72</v>
      </c>
      <c r="N42" s="98">
        <f t="shared" si="2"/>
        <v>7.4700000000000006</v>
      </c>
      <c r="O42" s="98">
        <f t="shared" si="0"/>
        <v>7.8650000000000002</v>
      </c>
      <c r="P42" s="70">
        <f t="shared" si="1"/>
        <v>5.2878179384203416E-2</v>
      </c>
    </row>
    <row r="43" spans="1:16" ht="15.75" x14ac:dyDescent="0.25">
      <c r="A43" s="51">
        <v>40</v>
      </c>
      <c r="B43" s="172" t="s">
        <v>46</v>
      </c>
      <c r="C43" s="172"/>
      <c r="D43" s="57" t="s">
        <v>12</v>
      </c>
      <c r="E43" s="59" t="s">
        <v>13</v>
      </c>
      <c r="F43" s="99">
        <v>74.900000000000006</v>
      </c>
      <c r="G43" s="99">
        <v>74.900000000000006</v>
      </c>
      <c r="H43" s="96">
        <v>64.849999999999994</v>
      </c>
      <c r="I43" s="96">
        <v>67.12</v>
      </c>
      <c r="J43" s="96">
        <v>23.99</v>
      </c>
      <c r="K43" s="96" t="s">
        <v>64</v>
      </c>
      <c r="L43" s="97">
        <v>45</v>
      </c>
      <c r="M43" s="97">
        <v>49.9</v>
      </c>
      <c r="N43" s="98">
        <f t="shared" si="2"/>
        <v>52.185000000000002</v>
      </c>
      <c r="O43" s="98">
        <f t="shared" si="0"/>
        <v>63.973333333333336</v>
      </c>
      <c r="P43" s="70">
        <f t="shared" si="1"/>
        <v>0.22589505285682349</v>
      </c>
    </row>
    <row r="44" spans="1:16" ht="15.75" x14ac:dyDescent="0.25">
      <c r="A44" s="51">
        <v>41</v>
      </c>
      <c r="B44" s="172" t="s">
        <v>47</v>
      </c>
      <c r="C44" s="172"/>
      <c r="D44" s="57" t="s">
        <v>12</v>
      </c>
      <c r="E44" s="59" t="s">
        <v>13</v>
      </c>
      <c r="F44" s="99">
        <v>2.9</v>
      </c>
      <c r="G44" s="99">
        <v>5.5</v>
      </c>
      <c r="H44" s="96">
        <v>1.3</v>
      </c>
      <c r="I44" s="96">
        <v>3.75</v>
      </c>
      <c r="J44" s="96">
        <v>1</v>
      </c>
      <c r="K44" s="96">
        <v>1</v>
      </c>
      <c r="L44" s="97">
        <v>3.5</v>
      </c>
      <c r="M44" s="97">
        <v>3.5</v>
      </c>
      <c r="N44" s="98">
        <f t="shared" si="2"/>
        <v>2.1749999999999998</v>
      </c>
      <c r="O44" s="98">
        <f t="shared" si="0"/>
        <v>3.4375</v>
      </c>
      <c r="P44" s="70">
        <f t="shared" si="1"/>
        <v>0.58045977011494265</v>
      </c>
    </row>
    <row r="45" spans="1:16" ht="15.75" x14ac:dyDescent="0.25">
      <c r="A45" s="51">
        <v>42</v>
      </c>
      <c r="B45" s="172" t="s">
        <v>48</v>
      </c>
      <c r="C45" s="172"/>
      <c r="D45" s="57" t="s">
        <v>12</v>
      </c>
      <c r="E45" s="59" t="s">
        <v>13</v>
      </c>
      <c r="F45" s="99">
        <v>2.75</v>
      </c>
      <c r="G45" s="99" t="s">
        <v>64</v>
      </c>
      <c r="H45" s="96" t="s">
        <v>64</v>
      </c>
      <c r="I45" s="96" t="s">
        <v>64</v>
      </c>
      <c r="J45" s="96">
        <v>1.5</v>
      </c>
      <c r="K45" s="96">
        <v>2.5</v>
      </c>
      <c r="L45" s="97">
        <v>1.99</v>
      </c>
      <c r="M45" s="97">
        <v>2.99</v>
      </c>
      <c r="N45" s="98">
        <f t="shared" si="2"/>
        <v>2.08</v>
      </c>
      <c r="O45" s="98">
        <f t="shared" si="0"/>
        <v>2.7450000000000001</v>
      </c>
      <c r="P45" s="70">
        <f t="shared" si="1"/>
        <v>0.31971153846153849</v>
      </c>
    </row>
    <row r="46" spans="1:16" ht="15.75" x14ac:dyDescent="0.25">
      <c r="A46" s="51">
        <v>43</v>
      </c>
      <c r="B46" s="172" t="s">
        <v>49</v>
      </c>
      <c r="C46" s="172"/>
      <c r="D46" s="57" t="s">
        <v>12</v>
      </c>
      <c r="E46" s="59" t="s">
        <v>13</v>
      </c>
      <c r="F46" s="99">
        <v>3</v>
      </c>
      <c r="G46" s="99">
        <v>3</v>
      </c>
      <c r="H46" s="96" t="s">
        <v>64</v>
      </c>
      <c r="I46" s="96" t="s">
        <v>64</v>
      </c>
      <c r="J46" s="96">
        <v>1.5</v>
      </c>
      <c r="K46" s="96">
        <v>2.5</v>
      </c>
      <c r="L46" s="97">
        <v>0.99</v>
      </c>
      <c r="M46" s="97">
        <v>1.26</v>
      </c>
      <c r="N46" s="98">
        <f t="shared" si="2"/>
        <v>1.83</v>
      </c>
      <c r="O46" s="98">
        <f t="shared" si="0"/>
        <v>2.2533333333333334</v>
      </c>
      <c r="P46" s="70">
        <f t="shared" si="1"/>
        <v>0.23132969034608378</v>
      </c>
    </row>
    <row r="47" spans="1:16" ht="15.75" x14ac:dyDescent="0.25">
      <c r="A47" s="51">
        <v>44</v>
      </c>
      <c r="B47" s="172" t="s">
        <v>50</v>
      </c>
      <c r="C47" s="172"/>
      <c r="D47" s="57" t="s">
        <v>12</v>
      </c>
      <c r="E47" s="59" t="s">
        <v>13</v>
      </c>
      <c r="F47" s="99">
        <v>3.9</v>
      </c>
      <c r="G47" s="99">
        <v>6.9</v>
      </c>
      <c r="H47" s="96">
        <v>5.0999999999999996</v>
      </c>
      <c r="I47" s="96">
        <v>3.33</v>
      </c>
      <c r="J47" s="96">
        <v>5.99</v>
      </c>
      <c r="K47" s="96">
        <v>3.99</v>
      </c>
      <c r="L47" s="97">
        <v>6.5</v>
      </c>
      <c r="M47" s="97">
        <v>6.79</v>
      </c>
      <c r="N47" s="98">
        <f t="shared" si="2"/>
        <v>5.3725000000000005</v>
      </c>
      <c r="O47" s="98">
        <f t="shared" si="0"/>
        <v>5.2525000000000004</v>
      </c>
      <c r="P47" s="70">
        <f>(O47-N47)/N47*100%</f>
        <v>-2.2335970218706393E-2</v>
      </c>
    </row>
    <row r="48" spans="1:16" ht="15.75" x14ac:dyDescent="0.25">
      <c r="A48" s="51">
        <v>45</v>
      </c>
      <c r="B48" s="173" t="s">
        <v>69</v>
      </c>
      <c r="C48" s="174"/>
      <c r="D48" s="57" t="s">
        <v>12</v>
      </c>
      <c r="E48" s="59" t="s">
        <v>13</v>
      </c>
      <c r="F48" s="99">
        <v>7.9</v>
      </c>
      <c r="G48" s="99" t="s">
        <v>64</v>
      </c>
      <c r="H48" s="96" t="s">
        <v>64</v>
      </c>
      <c r="I48" s="96">
        <v>5.71</v>
      </c>
      <c r="J48" s="96">
        <v>4.97</v>
      </c>
      <c r="K48" s="96">
        <v>4.99</v>
      </c>
      <c r="L48" s="97">
        <v>4.99</v>
      </c>
      <c r="M48" s="97">
        <v>4.99</v>
      </c>
      <c r="N48" s="98">
        <f t="shared" si="2"/>
        <v>5.9533333333333331</v>
      </c>
      <c r="O48" s="98">
        <f t="shared" si="0"/>
        <v>5.2299999999999995</v>
      </c>
      <c r="P48" s="70">
        <f t="shared" si="1"/>
        <v>-0.12150055991041438</v>
      </c>
    </row>
    <row r="49" spans="1:17" ht="15.75" x14ac:dyDescent="0.25">
      <c r="A49" s="51">
        <v>46</v>
      </c>
      <c r="B49" s="173" t="s">
        <v>53</v>
      </c>
      <c r="C49" s="174"/>
      <c r="D49" s="57" t="s">
        <v>12</v>
      </c>
      <c r="E49" s="59" t="s">
        <v>13</v>
      </c>
      <c r="F49" s="99">
        <v>2.65</v>
      </c>
      <c r="G49" s="99">
        <v>2.9</v>
      </c>
      <c r="H49" s="96">
        <v>3.6</v>
      </c>
      <c r="I49" s="96">
        <v>3.24</v>
      </c>
      <c r="J49" s="96">
        <v>2.99</v>
      </c>
      <c r="K49" s="96">
        <v>2.99</v>
      </c>
      <c r="L49" s="97">
        <v>2.4900000000000002</v>
      </c>
      <c r="M49" s="97">
        <v>2.5</v>
      </c>
      <c r="N49" s="98">
        <f t="shared" si="2"/>
        <v>2.9325000000000001</v>
      </c>
      <c r="O49" s="98">
        <f t="shared" si="0"/>
        <v>2.9075000000000002</v>
      </c>
      <c r="P49" s="70">
        <f t="shared" si="1"/>
        <v>-8.5251491901107961E-3</v>
      </c>
    </row>
    <row r="50" spans="1:17" ht="15.75" x14ac:dyDescent="0.25">
      <c r="A50" s="51">
        <v>47</v>
      </c>
      <c r="B50" s="173" t="s">
        <v>53</v>
      </c>
      <c r="C50" s="174"/>
      <c r="D50" s="57" t="s">
        <v>52</v>
      </c>
      <c r="E50" s="59" t="s">
        <v>13</v>
      </c>
      <c r="F50" s="99">
        <v>2.65</v>
      </c>
      <c r="G50" s="99">
        <v>2.9</v>
      </c>
      <c r="H50" s="96" t="s">
        <v>64</v>
      </c>
      <c r="I50" s="96">
        <v>9.36</v>
      </c>
      <c r="J50" s="96">
        <v>3.5</v>
      </c>
      <c r="K50" s="96">
        <v>3.5</v>
      </c>
      <c r="L50" s="97">
        <v>4.5</v>
      </c>
      <c r="M50" s="97">
        <v>3.5</v>
      </c>
      <c r="N50" s="98">
        <f t="shared" si="2"/>
        <v>3.5500000000000003</v>
      </c>
      <c r="O50" s="98">
        <f t="shared" si="0"/>
        <v>4.8149999999999995</v>
      </c>
      <c r="P50" s="70">
        <f t="shared" si="1"/>
        <v>0.35633802816901383</v>
      </c>
    </row>
    <row r="51" spans="1:17" ht="15.75" x14ac:dyDescent="0.25">
      <c r="A51" s="51">
        <v>48</v>
      </c>
      <c r="B51" s="173" t="s">
        <v>51</v>
      </c>
      <c r="C51" s="184"/>
      <c r="D51" s="57" t="s">
        <v>12</v>
      </c>
      <c r="E51" s="59" t="s">
        <v>13</v>
      </c>
      <c r="F51" s="99">
        <v>2.65</v>
      </c>
      <c r="G51" s="99">
        <v>4</v>
      </c>
      <c r="H51" s="96">
        <v>4.78</v>
      </c>
      <c r="I51" s="96">
        <v>3.24</v>
      </c>
      <c r="J51" s="96">
        <v>3.99</v>
      </c>
      <c r="K51" s="96">
        <v>3.99</v>
      </c>
      <c r="L51" s="97">
        <v>3.59</v>
      </c>
      <c r="M51" s="97">
        <v>4</v>
      </c>
      <c r="N51" s="98">
        <f t="shared" si="2"/>
        <v>3.7524999999999999</v>
      </c>
      <c r="O51" s="98">
        <f t="shared" si="0"/>
        <v>3.8075000000000001</v>
      </c>
      <c r="P51" s="70">
        <f t="shared" si="1"/>
        <v>1.4656895403064666E-2</v>
      </c>
    </row>
    <row r="52" spans="1:17" ht="15.75" x14ac:dyDescent="0.25">
      <c r="A52" s="51">
        <v>49</v>
      </c>
      <c r="B52" s="173" t="s">
        <v>51</v>
      </c>
      <c r="C52" s="174"/>
      <c r="D52" s="57" t="s">
        <v>52</v>
      </c>
      <c r="E52" s="59" t="s">
        <v>13</v>
      </c>
      <c r="F52" s="99">
        <v>3.75</v>
      </c>
      <c r="G52" s="99" t="s">
        <v>64</v>
      </c>
      <c r="H52" s="96" t="s">
        <v>64</v>
      </c>
      <c r="I52" s="96" t="s">
        <v>64</v>
      </c>
      <c r="J52" s="96">
        <v>4.99</v>
      </c>
      <c r="K52" s="96">
        <v>4.99</v>
      </c>
      <c r="L52" s="97">
        <v>5.5</v>
      </c>
      <c r="M52" s="97">
        <v>11</v>
      </c>
      <c r="N52" s="98">
        <f t="shared" si="2"/>
        <v>4.746666666666667</v>
      </c>
      <c r="O52" s="98">
        <f t="shared" si="0"/>
        <v>7.9950000000000001</v>
      </c>
      <c r="P52" s="70">
        <f t="shared" si="1"/>
        <v>0.68433988764044928</v>
      </c>
    </row>
    <row r="53" spans="1:17" ht="15.75" x14ac:dyDescent="0.25">
      <c r="A53" s="51">
        <v>50</v>
      </c>
      <c r="B53" s="173" t="s">
        <v>54</v>
      </c>
      <c r="C53" s="174"/>
      <c r="D53" s="57" t="s">
        <v>12</v>
      </c>
      <c r="E53" s="59" t="s">
        <v>13</v>
      </c>
      <c r="F53" s="99">
        <v>7.9</v>
      </c>
      <c r="G53" s="99">
        <v>7.9</v>
      </c>
      <c r="H53" s="96">
        <v>10.25</v>
      </c>
      <c r="I53" s="96">
        <v>7.42</v>
      </c>
      <c r="J53" s="96">
        <v>5.99</v>
      </c>
      <c r="K53" s="96">
        <v>6.99</v>
      </c>
      <c r="L53" s="97">
        <v>6.99</v>
      </c>
      <c r="M53" s="97">
        <v>6.99</v>
      </c>
      <c r="N53" s="98">
        <f t="shared" si="2"/>
        <v>7.7825000000000006</v>
      </c>
      <c r="O53" s="98">
        <f t="shared" si="0"/>
        <v>7.3250000000000011</v>
      </c>
      <c r="P53" s="70">
        <f t="shared" si="1"/>
        <v>-5.8785737230966854E-2</v>
      </c>
    </row>
    <row r="54" spans="1:17" ht="15.75" x14ac:dyDescent="0.25">
      <c r="A54" s="60">
        <v>51</v>
      </c>
      <c r="B54" s="173" t="s">
        <v>55</v>
      </c>
      <c r="C54" s="174"/>
      <c r="D54" s="57" t="s">
        <v>12</v>
      </c>
      <c r="E54" s="58" t="s">
        <v>13</v>
      </c>
      <c r="F54" s="99">
        <v>15.9</v>
      </c>
      <c r="G54" s="99">
        <v>15.9</v>
      </c>
      <c r="H54" s="96">
        <v>15.5</v>
      </c>
      <c r="I54" s="96">
        <v>12.69</v>
      </c>
      <c r="J54" s="96">
        <v>11.99</v>
      </c>
      <c r="K54" s="96">
        <v>13.99</v>
      </c>
      <c r="L54" s="97">
        <v>11.3</v>
      </c>
      <c r="M54" s="97">
        <v>10.99</v>
      </c>
      <c r="N54" s="98">
        <f t="shared" si="2"/>
        <v>13.672499999999999</v>
      </c>
      <c r="O54" s="98">
        <f t="shared" si="0"/>
        <v>13.3925</v>
      </c>
      <c r="P54" s="70">
        <f t="shared" si="1"/>
        <v>-2.0479063814225588E-2</v>
      </c>
    </row>
    <row r="55" spans="1:17" ht="15.75" x14ac:dyDescent="0.25">
      <c r="A55" s="51">
        <v>52</v>
      </c>
      <c r="B55" s="173" t="s">
        <v>56</v>
      </c>
      <c r="C55" s="174"/>
      <c r="D55" s="57" t="s">
        <v>52</v>
      </c>
      <c r="E55" s="59" t="s">
        <v>13</v>
      </c>
      <c r="F55" s="99">
        <v>16.899999999999999</v>
      </c>
      <c r="G55" s="99" t="s">
        <v>64</v>
      </c>
      <c r="H55" s="96">
        <v>15.5</v>
      </c>
      <c r="I55" s="96">
        <v>15.99</v>
      </c>
      <c r="J55" s="96">
        <v>11.99</v>
      </c>
      <c r="K55" s="96">
        <v>15.99</v>
      </c>
      <c r="L55" s="97">
        <v>16.5</v>
      </c>
      <c r="M55" s="97">
        <v>10.99</v>
      </c>
      <c r="N55" s="98">
        <f t="shared" si="2"/>
        <v>15.2225</v>
      </c>
      <c r="O55" s="98">
        <f t="shared" si="0"/>
        <v>14.323333333333332</v>
      </c>
      <c r="P55" s="70">
        <f t="shared" si="1"/>
        <v>-5.9068265177642819E-2</v>
      </c>
    </row>
    <row r="56" spans="1:17" ht="15.75" x14ac:dyDescent="0.25">
      <c r="A56" s="51">
        <v>53</v>
      </c>
      <c r="B56" s="173" t="s">
        <v>56</v>
      </c>
      <c r="C56" s="174"/>
      <c r="D56" s="57" t="s">
        <v>12</v>
      </c>
      <c r="E56" s="59" t="s">
        <v>13</v>
      </c>
      <c r="F56" s="99">
        <v>15.9</v>
      </c>
      <c r="G56" s="99">
        <v>15.9</v>
      </c>
      <c r="H56" s="96">
        <v>13.9</v>
      </c>
      <c r="I56" s="96">
        <v>12.96</v>
      </c>
      <c r="J56" s="96">
        <v>11.99</v>
      </c>
      <c r="K56" s="96">
        <v>13.99</v>
      </c>
      <c r="L56" s="97">
        <v>11.3</v>
      </c>
      <c r="M56" s="97">
        <v>10.99</v>
      </c>
      <c r="N56" s="98">
        <f t="shared" si="2"/>
        <v>13.272500000000001</v>
      </c>
      <c r="O56" s="98">
        <f t="shared" si="0"/>
        <v>13.46</v>
      </c>
      <c r="P56" s="70">
        <f t="shared" si="1"/>
        <v>1.4126954228668298E-2</v>
      </c>
    </row>
    <row r="57" spans="1:17" ht="15.75" x14ac:dyDescent="0.25">
      <c r="A57" s="51">
        <v>54</v>
      </c>
      <c r="B57" s="173" t="s">
        <v>57</v>
      </c>
      <c r="C57" s="174"/>
      <c r="D57" s="57" t="s">
        <v>52</v>
      </c>
      <c r="E57" s="59" t="s">
        <v>13</v>
      </c>
      <c r="F57" s="99" t="s">
        <v>64</v>
      </c>
      <c r="G57" s="99" t="s">
        <v>64</v>
      </c>
      <c r="H57" s="96" t="s">
        <v>64</v>
      </c>
      <c r="I57" s="96">
        <v>18.47</v>
      </c>
      <c r="J57" s="96">
        <v>16.989999999999998</v>
      </c>
      <c r="K57" s="96">
        <v>19.989999999999998</v>
      </c>
      <c r="L57" s="97">
        <v>17.989999999999998</v>
      </c>
      <c r="M57" s="97">
        <v>15.25</v>
      </c>
      <c r="N57" s="98">
        <f t="shared" si="2"/>
        <v>17.489999999999998</v>
      </c>
      <c r="O57" s="98">
        <f t="shared" si="0"/>
        <v>17.903333333333332</v>
      </c>
      <c r="P57" s="70">
        <f t="shared" si="1"/>
        <v>2.3632551934438768E-2</v>
      </c>
    </row>
    <row r="58" spans="1:17" ht="15.75" x14ac:dyDescent="0.25">
      <c r="A58" s="51">
        <v>55</v>
      </c>
      <c r="B58" s="173" t="s">
        <v>57</v>
      </c>
      <c r="C58" s="174"/>
      <c r="D58" s="57" t="s">
        <v>12</v>
      </c>
      <c r="E58" s="59" t="s">
        <v>13</v>
      </c>
      <c r="F58" s="99" t="s">
        <v>64</v>
      </c>
      <c r="G58" s="99">
        <v>23.9</v>
      </c>
      <c r="H58" s="96">
        <v>18.899999999999999</v>
      </c>
      <c r="I58" s="96">
        <v>15.3</v>
      </c>
      <c r="J58" s="96">
        <v>16.989999999999998</v>
      </c>
      <c r="K58" s="96">
        <v>19.989999999999998</v>
      </c>
      <c r="L58" s="97">
        <v>14.99</v>
      </c>
      <c r="M58" s="97">
        <v>15.25</v>
      </c>
      <c r="N58" s="98">
        <f t="shared" si="2"/>
        <v>16.96</v>
      </c>
      <c r="O58" s="98">
        <f t="shared" si="0"/>
        <v>18.61</v>
      </c>
      <c r="P58" s="70">
        <f t="shared" si="1"/>
        <v>9.728773584905652E-2</v>
      </c>
    </row>
    <row r="59" spans="1:17" ht="15.75" x14ac:dyDescent="0.25">
      <c r="A59" s="51">
        <v>56</v>
      </c>
      <c r="B59" s="173" t="s">
        <v>58</v>
      </c>
      <c r="C59" s="174"/>
      <c r="D59" s="57" t="s">
        <v>52</v>
      </c>
      <c r="E59" s="59" t="s">
        <v>13</v>
      </c>
      <c r="F59" s="99">
        <v>24.9</v>
      </c>
      <c r="G59" s="99" t="s">
        <v>64</v>
      </c>
      <c r="H59" s="96" t="s">
        <v>64</v>
      </c>
      <c r="I59" s="96">
        <v>20.07</v>
      </c>
      <c r="J59" s="96">
        <v>20.99</v>
      </c>
      <c r="K59" s="96">
        <v>25.99</v>
      </c>
      <c r="L59" s="97">
        <v>23.99</v>
      </c>
      <c r="M59" s="97">
        <v>19.2</v>
      </c>
      <c r="N59" s="98">
        <f t="shared" si="2"/>
        <v>23.293333333333333</v>
      </c>
      <c r="O59" s="98">
        <f t="shared" si="0"/>
        <v>21.753333333333334</v>
      </c>
      <c r="P59" s="70">
        <f t="shared" si="1"/>
        <v>-6.6113337149398932E-2</v>
      </c>
    </row>
    <row r="60" spans="1:17" ht="15.75" x14ac:dyDescent="0.25">
      <c r="A60" s="51">
        <v>57</v>
      </c>
      <c r="B60" s="173" t="s">
        <v>70</v>
      </c>
      <c r="C60" s="174"/>
      <c r="D60" s="57" t="s">
        <v>12</v>
      </c>
      <c r="E60" s="59" t="s">
        <v>13</v>
      </c>
      <c r="F60" s="99">
        <v>23.9</v>
      </c>
      <c r="G60" s="99">
        <v>22.9</v>
      </c>
      <c r="H60" s="96">
        <v>24.75</v>
      </c>
      <c r="I60" s="96">
        <v>23.5</v>
      </c>
      <c r="J60" s="96">
        <v>19.989999999999998</v>
      </c>
      <c r="K60" s="96">
        <v>24.99</v>
      </c>
      <c r="L60" s="97">
        <v>15.99</v>
      </c>
      <c r="M60" s="97">
        <v>19.2</v>
      </c>
      <c r="N60" s="98">
        <f t="shared" si="2"/>
        <v>21.157499999999999</v>
      </c>
      <c r="O60" s="98">
        <f t="shared" si="0"/>
        <v>22.647500000000001</v>
      </c>
      <c r="P60" s="70">
        <f t="shared" si="1"/>
        <v>7.0424199456457615E-2</v>
      </c>
    </row>
    <row r="61" spans="1:17" ht="15.75" x14ac:dyDescent="0.25">
      <c r="A61" s="51">
        <v>58</v>
      </c>
      <c r="B61" s="173" t="s">
        <v>71</v>
      </c>
      <c r="C61" s="174"/>
      <c r="D61" s="57" t="s">
        <v>12</v>
      </c>
      <c r="E61" s="59" t="s">
        <v>13</v>
      </c>
      <c r="F61" s="99">
        <v>3.69</v>
      </c>
      <c r="G61" s="99">
        <v>4.25</v>
      </c>
      <c r="H61" s="96">
        <v>5.35</v>
      </c>
      <c r="I61" s="96">
        <v>5.53</v>
      </c>
      <c r="J61" s="96">
        <v>3.99</v>
      </c>
      <c r="K61" s="96">
        <v>3.99</v>
      </c>
      <c r="L61" s="97">
        <v>3.5</v>
      </c>
      <c r="M61" s="97">
        <v>4</v>
      </c>
      <c r="N61" s="98">
        <f t="shared" si="2"/>
        <v>4.1325000000000003</v>
      </c>
      <c r="O61" s="98">
        <f t="shared" si="0"/>
        <v>4.4425000000000008</v>
      </c>
      <c r="P61" s="70">
        <f>(O61-N61)/N61*100%</f>
        <v>7.5015124016939008E-2</v>
      </c>
    </row>
    <row r="62" spans="1:17" ht="16.5" thickBot="1" x14ac:dyDescent="0.3">
      <c r="A62" s="51">
        <v>59</v>
      </c>
      <c r="B62" s="185" t="s">
        <v>72</v>
      </c>
      <c r="C62" s="186"/>
      <c r="D62" s="74" t="s">
        <v>12</v>
      </c>
      <c r="E62" s="75" t="s">
        <v>13</v>
      </c>
      <c r="F62" s="101">
        <v>5.49</v>
      </c>
      <c r="G62" s="101">
        <v>5.49</v>
      </c>
      <c r="H62" s="102">
        <v>7.98</v>
      </c>
      <c r="I62" s="102">
        <v>5.71</v>
      </c>
      <c r="J62" s="102">
        <v>4.97</v>
      </c>
      <c r="K62" s="102">
        <v>4.99</v>
      </c>
      <c r="L62" s="103">
        <v>4.99</v>
      </c>
      <c r="M62" s="103">
        <v>4.99</v>
      </c>
      <c r="N62" s="98">
        <f t="shared" si="2"/>
        <v>5.8574999999999999</v>
      </c>
      <c r="O62" s="98">
        <f t="shared" si="0"/>
        <v>5.2949999999999999</v>
      </c>
      <c r="P62" s="70">
        <f>(O62-N62)/N62*100%</f>
        <v>-9.6030729833546741E-2</v>
      </c>
    </row>
    <row r="63" spans="1:17" ht="16.5" customHeight="1" thickBot="1" x14ac:dyDescent="0.3">
      <c r="A63" s="93"/>
      <c r="B63" s="178" t="s">
        <v>5</v>
      </c>
      <c r="C63" s="179"/>
      <c r="D63" s="179"/>
      <c r="E63" s="180"/>
      <c r="F63" s="76">
        <f>SUM(F4:F62)</f>
        <v>452.16999999999979</v>
      </c>
      <c r="G63" s="79">
        <f t="shared" ref="G63:M63" si="3">SUM(G4:G62)</f>
        <v>404.52999999999986</v>
      </c>
      <c r="H63" s="81">
        <f t="shared" si="3"/>
        <v>391.99999999999994</v>
      </c>
      <c r="I63" s="79">
        <f t="shared" si="3"/>
        <v>491.82</v>
      </c>
      <c r="J63" s="77">
        <f>SUM(J4:J62)</f>
        <v>338.26000000000016</v>
      </c>
      <c r="K63" s="78">
        <f>SUM(K4:K62)</f>
        <v>337.56000000000012</v>
      </c>
      <c r="L63" s="76">
        <f t="shared" si="3"/>
        <v>428.20000000000016</v>
      </c>
      <c r="M63" s="78">
        <f t="shared" si="3"/>
        <v>444.6400000000001</v>
      </c>
      <c r="N63" s="169"/>
      <c r="O63" s="169"/>
      <c r="P63" s="169"/>
      <c r="Q63" s="48"/>
    </row>
    <row r="64" spans="1:17" ht="16.5" customHeight="1" thickBot="1" x14ac:dyDescent="0.3">
      <c r="A64" s="94"/>
      <c r="B64" s="86" t="s">
        <v>80</v>
      </c>
      <c r="C64" s="87" t="s">
        <v>64</v>
      </c>
      <c r="D64" s="87"/>
      <c r="E64" s="88"/>
      <c r="F64" s="69">
        <f>COUNTIF(F4:F62,C64)</f>
        <v>3</v>
      </c>
      <c r="G64" s="80">
        <f>COUNTIF(G4:G62,C64)</f>
        <v>7</v>
      </c>
      <c r="H64" s="68">
        <f>COUNTIF(H4:H62,C64)</f>
        <v>11</v>
      </c>
      <c r="I64" s="68">
        <f>COUNTIF(I4:I62,C64)</f>
        <v>3</v>
      </c>
      <c r="J64" s="68">
        <f>COUNTIF(J4:J62,C64)</f>
        <v>0</v>
      </c>
      <c r="K64" s="68">
        <f>COUNTIF(K4:K62,C64)</f>
        <v>3</v>
      </c>
      <c r="L64" s="68">
        <f>COUNTIF(L4:L62,C64)</f>
        <v>0</v>
      </c>
      <c r="M64" s="68">
        <f>COUNTIF(M4:M62,C64)</f>
        <v>0</v>
      </c>
      <c r="N64" s="170"/>
      <c r="O64" s="170"/>
      <c r="P64" s="170"/>
      <c r="Q64" s="48"/>
    </row>
    <row r="65" spans="1:17" ht="16.5" customHeight="1" thickBot="1" x14ac:dyDescent="0.3">
      <c r="A65" s="94"/>
      <c r="B65" s="181" t="s">
        <v>7</v>
      </c>
      <c r="C65" s="182"/>
      <c r="D65" s="182"/>
      <c r="E65" s="183"/>
      <c r="F65" s="189" t="s">
        <v>63</v>
      </c>
      <c r="G65" s="190"/>
      <c r="H65" s="189" t="s">
        <v>77</v>
      </c>
      <c r="I65" s="190"/>
      <c r="J65" s="189" t="s">
        <v>65</v>
      </c>
      <c r="K65" s="190"/>
      <c r="L65" s="189" t="s">
        <v>62</v>
      </c>
      <c r="M65" s="190"/>
      <c r="N65" s="171"/>
      <c r="O65" s="171"/>
      <c r="P65" s="171"/>
      <c r="Q65" s="48"/>
    </row>
    <row r="66" spans="1:17" ht="16.5" thickBot="1" x14ac:dyDescent="0.3">
      <c r="A66" s="94"/>
      <c r="B66" s="175" t="s">
        <v>59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7"/>
      <c r="N66" s="72">
        <f>SUM(N4:N62)</f>
        <v>435.16250000000002</v>
      </c>
      <c r="O66" s="72">
        <f>SUM(O4:O62)</f>
        <v>467.8508333333333</v>
      </c>
      <c r="P66" s="73">
        <f>(O66-N66)/N66*100%</f>
        <v>7.5117532722450295E-2</v>
      </c>
    </row>
    <row r="67" spans="1:17" s="90" customFormat="1" ht="25.5" customHeight="1" x14ac:dyDescent="0.2">
      <c r="B67" s="91" t="s">
        <v>81</v>
      </c>
      <c r="F67" s="191" t="s">
        <v>76</v>
      </c>
      <c r="G67" s="191"/>
      <c r="H67" s="191"/>
      <c r="I67" s="92"/>
    </row>
    <row r="68" spans="1:17" ht="15.75" x14ac:dyDescent="0.25">
      <c r="A68" s="48"/>
      <c r="B68" s="89" t="s">
        <v>85</v>
      </c>
      <c r="C68" s="89"/>
      <c r="D68" s="61"/>
      <c r="E68" s="61"/>
      <c r="F68" s="126" t="s">
        <v>8</v>
      </c>
      <c r="G68" s="126"/>
      <c r="H68" s="126"/>
      <c r="I68" s="49"/>
      <c r="J68" s="82"/>
      <c r="M68" s="145" t="s">
        <v>75</v>
      </c>
      <c r="N68" s="145"/>
      <c r="O68" s="145"/>
      <c r="P68" s="145"/>
      <c r="Q68" s="48"/>
    </row>
    <row r="69" spans="1:17" ht="15.75" x14ac:dyDescent="0.25">
      <c r="A69" s="48"/>
      <c r="B69" s="63"/>
      <c r="C69" s="64"/>
      <c r="D69" s="64"/>
      <c r="E69" s="65"/>
      <c r="F69" s="48"/>
      <c r="G69" s="48"/>
      <c r="H69" s="48"/>
      <c r="I69" s="49"/>
      <c r="J69" s="66"/>
      <c r="K69" s="62"/>
      <c r="L69" s="48"/>
      <c r="M69" s="67"/>
      <c r="N69" s="48"/>
      <c r="O69" s="48"/>
      <c r="P69" s="48"/>
    </row>
    <row r="73" spans="1:17" x14ac:dyDescent="0.2">
      <c r="B73" s="95"/>
    </row>
  </sheetData>
  <sheetProtection algorithmName="SHA-512" hashValue="f9wOqaUxnn6Fg+4Hwk27FBOCJ4xXbAD8rBLEd9zbjjt3w4XMwr+/7DT82paG8uiqmZKWHE1wlQYijntZCzR6CQ==" saltValue="DkMrgr10Zhm1f9te/dkDHQ==" spinCount="100000" sheet="1" objects="1" scenarios="1"/>
  <mergeCells count="80">
    <mergeCell ref="M68:P68"/>
    <mergeCell ref="L65:M65"/>
    <mergeCell ref="J65:K65"/>
    <mergeCell ref="H65:I65"/>
    <mergeCell ref="F65:G65"/>
    <mergeCell ref="F67:H67"/>
    <mergeCell ref="F68:H68"/>
    <mergeCell ref="B29:C29"/>
    <mergeCell ref="B30:C30"/>
    <mergeCell ref="B32:C32"/>
    <mergeCell ref="B34:C34"/>
    <mergeCell ref="B35:C35"/>
    <mergeCell ref="B31:C31"/>
    <mergeCell ref="B33:C33"/>
    <mergeCell ref="B37:C37"/>
    <mergeCell ref="B38:C38"/>
    <mergeCell ref="B39:C39"/>
    <mergeCell ref="B66:M66"/>
    <mergeCell ref="B50:C50"/>
    <mergeCell ref="B63:E63"/>
    <mergeCell ref="B65:E65"/>
    <mergeCell ref="B51:C51"/>
    <mergeCell ref="B48:C48"/>
    <mergeCell ref="B49:C49"/>
    <mergeCell ref="B61:C61"/>
    <mergeCell ref="B62:C62"/>
    <mergeCell ref="B40:C40"/>
    <mergeCell ref="B41:C41"/>
    <mergeCell ref="B42:C42"/>
    <mergeCell ref="B36:C36"/>
    <mergeCell ref="N63:P65"/>
    <mergeCell ref="B44:C44"/>
    <mergeCell ref="B45:C45"/>
    <mergeCell ref="B46:C46"/>
    <mergeCell ref="B47:C47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3:C43"/>
    <mergeCell ref="B27:C27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:E2"/>
    <mergeCell ref="B4:C4"/>
    <mergeCell ref="O1:O3"/>
    <mergeCell ref="P1:P3"/>
    <mergeCell ref="N1:N3"/>
    <mergeCell ref="B3:C3"/>
    <mergeCell ref="F2:G2"/>
    <mergeCell ref="H2:I2"/>
    <mergeCell ref="J2:K2"/>
    <mergeCell ref="L2:M2"/>
    <mergeCell ref="B1:M1"/>
  </mergeCells>
  <printOptions verticalCentered="1"/>
  <pageMargins left="0.23622047244094491" right="0" top="0.23622047244094491" bottom="0" header="0.31496062992125984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Pesquisa 2021</vt:lpstr>
      <vt:lpstr>Comparativo 2020 - 2021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Gabinete Prefeito</dc:creator>
  <cp:lastModifiedBy>user</cp:lastModifiedBy>
  <cp:lastPrinted>2021-01-11T14:10:57Z</cp:lastPrinted>
  <dcterms:created xsi:type="dcterms:W3CDTF">2002-10-16T16:22:15Z</dcterms:created>
  <dcterms:modified xsi:type="dcterms:W3CDTF">2021-01-12T12:05:47Z</dcterms:modified>
</cp:coreProperties>
</file>